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0" documentId="13_ncr:1_{68EBBE64-7744-4072-A624-F45E0D5589CB}" xr6:coauthVersionLast="47" xr6:coauthVersionMax="47" xr10:uidLastSave="{00000000-0000-0000-0000-000000000000}"/>
  <bookViews>
    <workbookView xWindow="-120" yWindow="-120" windowWidth="51840" windowHeight="21120" activeTab="7" xr2:uid="{00000000-000D-0000-FFFF-FFFF00000000}"/>
  </bookViews>
  <sheets>
    <sheet name="PRICE" sheetId="2" r:id="rId1"/>
    <sheet name="G4 (English)" sheetId="3" r:id="rId2"/>
    <sheet name="G4.5 (English)" sheetId="4" r:id="rId3"/>
    <sheet name="G5 (English)" sheetId="5" r:id="rId4"/>
    <sheet name="G5.2 (English)" sheetId="6" r:id="rId5"/>
    <sheet name="PRICE (Deutsch)" sheetId="15" r:id="rId6"/>
    <sheet name="G4 (Deutsch)" sheetId="11" r:id="rId7"/>
    <sheet name="G4.5 (Deutsch)" sheetId="12" r:id="rId8"/>
    <sheet name="G5 (Deutsch)" sheetId="13" r:id="rId9"/>
    <sheet name="G5.2 (Deutsch)" sheetId="14" r:id="rId10"/>
    <sheet name="Seats" sheetId="8" r:id="rId11"/>
    <sheet name="Plastic accessories" sheetId="10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" i="14" l="1"/>
  <c r="F49" i="14" s="1"/>
  <c r="D48" i="14"/>
  <c r="F48" i="14" s="1"/>
  <c r="D47" i="14"/>
  <c r="F47" i="14" s="1"/>
  <c r="D46" i="14"/>
  <c r="F46" i="14" s="1"/>
  <c r="F45" i="14"/>
  <c r="D45" i="14"/>
  <c r="D42" i="14"/>
  <c r="F42" i="14" s="1"/>
  <c r="D40" i="14"/>
  <c r="F40" i="14" s="1"/>
  <c r="D39" i="14"/>
  <c r="F39" i="14" s="1"/>
  <c r="D38" i="14"/>
  <c r="F38" i="14" s="1"/>
  <c r="D37" i="14"/>
  <c r="F37" i="14" s="1"/>
  <c r="F36" i="14"/>
  <c r="D36" i="14"/>
  <c r="D34" i="14"/>
  <c r="F34" i="14" s="1"/>
  <c r="D33" i="14"/>
  <c r="F33" i="14" s="1"/>
  <c r="D31" i="14"/>
  <c r="F31" i="14" s="1"/>
  <c r="D30" i="14"/>
  <c r="F30" i="14" s="1"/>
  <c r="D29" i="14"/>
  <c r="F29" i="14" s="1"/>
  <c r="F27" i="14"/>
  <c r="D27" i="14"/>
  <c r="D26" i="14"/>
  <c r="F26" i="14" s="1"/>
  <c r="D25" i="14"/>
  <c r="F25" i="14" s="1"/>
  <c r="D24" i="14"/>
  <c r="F24" i="14" s="1"/>
  <c r="D23" i="14"/>
  <c r="F23" i="14" s="1"/>
  <c r="D22" i="14"/>
  <c r="F22" i="14" s="1"/>
  <c r="F21" i="14"/>
  <c r="D21" i="14"/>
  <c r="D19" i="14"/>
  <c r="F19" i="14" s="1"/>
  <c r="D18" i="14"/>
  <c r="F18" i="14" s="1"/>
  <c r="D17" i="14"/>
  <c r="F17" i="14" s="1"/>
  <c r="D16" i="14"/>
  <c r="F16" i="14" s="1"/>
  <c r="D15" i="14"/>
  <c r="F15" i="14" s="1"/>
  <c r="F14" i="14"/>
  <c r="D14" i="14"/>
  <c r="D12" i="14"/>
  <c r="F12" i="14" s="1"/>
  <c r="D11" i="14"/>
  <c r="F11" i="14" s="1"/>
  <c r="D10" i="14"/>
  <c r="F10" i="14" s="1"/>
  <c r="D7" i="14"/>
  <c r="F7" i="14" s="1"/>
  <c r="D47" i="13"/>
  <c r="F47" i="13" s="1"/>
  <c r="D46" i="13"/>
  <c r="F46" i="13" s="1"/>
  <c r="D45" i="13"/>
  <c r="F45" i="13" s="1"/>
  <c r="D44" i="13"/>
  <c r="F44" i="13" s="1"/>
  <c r="F41" i="13"/>
  <c r="D41" i="13"/>
  <c r="D39" i="13"/>
  <c r="F39" i="13" s="1"/>
  <c r="D38" i="13"/>
  <c r="F38" i="13" s="1"/>
  <c r="D37" i="13"/>
  <c r="F37" i="13" s="1"/>
  <c r="D36" i="13"/>
  <c r="F36" i="13" s="1"/>
  <c r="D34" i="13"/>
  <c r="F34" i="13" s="1"/>
  <c r="F33" i="13"/>
  <c r="D33" i="13"/>
  <c r="D31" i="13"/>
  <c r="F31" i="13" s="1"/>
  <c r="D30" i="13"/>
  <c r="F30" i="13" s="1"/>
  <c r="D29" i="13"/>
  <c r="F29" i="13" s="1"/>
  <c r="D27" i="13"/>
  <c r="F27" i="13" s="1"/>
  <c r="D26" i="13"/>
  <c r="F26" i="13" s="1"/>
  <c r="F25" i="13"/>
  <c r="D25" i="13"/>
  <c r="D24" i="13"/>
  <c r="F24" i="13" s="1"/>
  <c r="D23" i="13"/>
  <c r="F23" i="13" s="1"/>
  <c r="D22" i="13"/>
  <c r="F22" i="13" s="1"/>
  <c r="D20" i="13"/>
  <c r="F20" i="13" s="1"/>
  <c r="D19" i="13"/>
  <c r="F19" i="13" s="1"/>
  <c r="F18" i="13"/>
  <c r="D18" i="13"/>
  <c r="D17" i="13"/>
  <c r="F17" i="13" s="1"/>
  <c r="D16" i="13"/>
  <c r="F16" i="13" s="1"/>
  <c r="D15" i="13"/>
  <c r="F15" i="13" s="1"/>
  <c r="D14" i="13"/>
  <c r="F14" i="13" s="1"/>
  <c r="D12" i="13"/>
  <c r="F12" i="13" s="1"/>
  <c r="F11" i="13"/>
  <c r="D11" i="13"/>
  <c r="D10" i="13"/>
  <c r="F10" i="13" s="1"/>
  <c r="H7" i="13" s="1"/>
  <c r="D7" i="13"/>
  <c r="F7" i="13" s="1"/>
  <c r="D52" i="12"/>
  <c r="F52" i="12" s="1"/>
  <c r="D51" i="12"/>
  <c r="F51" i="12" s="1"/>
  <c r="D50" i="12"/>
  <c r="F50" i="12" s="1"/>
  <c r="D49" i="12"/>
  <c r="D48" i="12"/>
  <c r="F47" i="12"/>
  <c r="D46" i="12"/>
  <c r="F46" i="12" s="1"/>
  <c r="D45" i="12"/>
  <c r="F45" i="12" s="1"/>
  <c r="D42" i="12"/>
  <c r="F42" i="12" s="1"/>
  <c r="D40" i="12"/>
  <c r="F40" i="12" s="1"/>
  <c r="D39" i="12"/>
  <c r="F39" i="12" s="1"/>
  <c r="D38" i="12"/>
  <c r="F38" i="12" s="1"/>
  <c r="D37" i="12"/>
  <c r="F37" i="12" s="1"/>
  <c r="D35" i="12"/>
  <c r="F35" i="12" s="1"/>
  <c r="D34" i="12"/>
  <c r="F34" i="12" s="1"/>
  <c r="D32" i="12"/>
  <c r="F32" i="12" s="1"/>
  <c r="D31" i="12"/>
  <c r="F31" i="12" s="1"/>
  <c r="D29" i="12"/>
  <c r="F29" i="12" s="1"/>
  <c r="D28" i="12"/>
  <c r="F28" i="12" s="1"/>
  <c r="D27" i="12"/>
  <c r="F27" i="12" s="1"/>
  <c r="D26" i="12"/>
  <c r="F26" i="12" s="1"/>
  <c r="D25" i="12"/>
  <c r="F25" i="12" s="1"/>
  <c r="D24" i="12"/>
  <c r="F24" i="12" s="1"/>
  <c r="D23" i="12"/>
  <c r="F23" i="12" s="1"/>
  <c r="D22" i="12"/>
  <c r="F22" i="12" s="1"/>
  <c r="D20" i="12"/>
  <c r="F20" i="12" s="1"/>
  <c r="D19" i="12"/>
  <c r="F19" i="12" s="1"/>
  <c r="D18" i="12"/>
  <c r="F18" i="12" s="1"/>
  <c r="D17" i="12"/>
  <c r="F17" i="12" s="1"/>
  <c r="D16" i="12"/>
  <c r="F16" i="12" s="1"/>
  <c r="D15" i="12"/>
  <c r="F15" i="12" s="1"/>
  <c r="D14" i="12"/>
  <c r="F14" i="12" s="1"/>
  <c r="D12" i="12"/>
  <c r="F12" i="12" s="1"/>
  <c r="D11" i="12"/>
  <c r="F11" i="12" s="1"/>
  <c r="D10" i="12"/>
  <c r="F10" i="12" s="1"/>
  <c r="H7" i="12" s="1"/>
  <c r="F7" i="12"/>
  <c r="G7" i="12" s="1"/>
  <c r="D7" i="12"/>
  <c r="D39" i="11"/>
  <c r="F39" i="11" s="1"/>
  <c r="D38" i="11"/>
  <c r="F38" i="11" s="1"/>
  <c r="F37" i="11"/>
  <c r="D37" i="11"/>
  <c r="D35" i="11"/>
  <c r="F35" i="11" s="1"/>
  <c r="D34" i="11"/>
  <c r="F34" i="11" s="1"/>
  <c r="D32" i="11"/>
  <c r="F32" i="11" s="1"/>
  <c r="D30" i="11"/>
  <c r="F30" i="11" s="1"/>
  <c r="D29" i="11"/>
  <c r="F29" i="11" s="1"/>
  <c r="D27" i="11"/>
  <c r="F27" i="11" s="1"/>
  <c r="D26" i="11"/>
  <c r="F26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6" i="11"/>
  <c r="F16" i="11" s="1"/>
  <c r="D15" i="11"/>
  <c r="F15" i="11" s="1"/>
  <c r="D14" i="11"/>
  <c r="F14" i="11" s="1"/>
  <c r="D12" i="11"/>
  <c r="F12" i="11" s="1"/>
  <c r="D11" i="11"/>
  <c r="F11" i="11" s="1"/>
  <c r="D10" i="11"/>
  <c r="F10" i="11" s="1"/>
  <c r="H7" i="11" s="1"/>
  <c r="F7" i="11"/>
  <c r="F41" i="11" s="1"/>
  <c r="D7" i="11"/>
  <c r="I7" i="4"/>
  <c r="I7" i="3"/>
  <c r="F51" i="14" l="1"/>
  <c r="F50" i="14"/>
  <c r="F52" i="14" s="1"/>
  <c r="G7" i="14"/>
  <c r="H7" i="14"/>
  <c r="F49" i="13"/>
  <c r="F48" i="13"/>
  <c r="F50" i="13" s="1"/>
  <c r="G7" i="13"/>
  <c r="I7" i="13" s="1"/>
  <c r="F53" i="12"/>
  <c r="F55" i="12" s="1"/>
  <c r="F54" i="12"/>
  <c r="I7" i="12" s="1"/>
  <c r="G7" i="11"/>
  <c r="I7" i="11" s="1"/>
  <c r="F40" i="11"/>
  <c r="F42" i="11" s="1"/>
  <c r="D48" i="6"/>
  <c r="F48" i="6" s="1"/>
  <c r="D38" i="6"/>
  <c r="F38" i="6" s="1"/>
  <c r="I7" i="14" l="1"/>
  <c r="D30" i="5"/>
  <c r="F30" i="5" s="1"/>
  <c r="D30" i="6"/>
  <c r="F30" i="6" s="1"/>
  <c r="D26" i="6" l="1"/>
  <c r="F26" i="6" s="1"/>
  <c r="D23" i="3"/>
  <c r="F23" i="3" s="1"/>
  <c r="D28" i="4"/>
  <c r="F28" i="4" s="1"/>
  <c r="D25" i="5"/>
  <c r="F25" i="5" s="1"/>
  <c r="D24" i="6"/>
  <c r="F24" i="6" s="1"/>
  <c r="D26" i="4"/>
  <c r="F26" i="4" s="1"/>
  <c r="D21" i="3"/>
  <c r="F21" i="3" s="1"/>
  <c r="D23" i="6"/>
  <c r="F23" i="6" s="1"/>
  <c r="D25" i="4"/>
  <c r="F25" i="4" s="1"/>
  <c r="D20" i="3"/>
  <c r="F20" i="3" s="1"/>
  <c r="D24" i="5"/>
  <c r="F24" i="5" s="1"/>
  <c r="D27" i="4"/>
  <c r="F27" i="4" s="1"/>
  <c r="D22" i="3"/>
  <c r="F22" i="3" s="1"/>
  <c r="D26" i="5"/>
  <c r="F26" i="5" s="1"/>
  <c r="D25" i="6"/>
  <c r="F25" i="6" s="1"/>
  <c r="D46" i="6" l="1"/>
  <c r="D37" i="6"/>
  <c r="D34" i="6"/>
  <c r="D29" i="6"/>
  <c r="D22" i="6"/>
  <c r="D17" i="6"/>
  <c r="D11" i="6"/>
  <c r="D46" i="5"/>
  <c r="D41" i="5"/>
  <c r="D39" i="5"/>
  <c r="D34" i="5"/>
  <c r="D31" i="5"/>
  <c r="D23" i="5"/>
  <c r="D27" i="5"/>
  <c r="D20" i="5"/>
  <c r="D16" i="5"/>
  <c r="D14" i="5"/>
  <c r="D12" i="5"/>
  <c r="D10" i="5"/>
  <c r="D7" i="5"/>
  <c r="D51" i="4"/>
  <c r="D48" i="4"/>
  <c r="D45" i="4"/>
  <c r="D35" i="4"/>
  <c r="D32" i="4"/>
  <c r="D31" i="4"/>
  <c r="D24" i="4"/>
  <c r="D23" i="4"/>
  <c r="D22" i="4"/>
  <c r="D20" i="4"/>
  <c r="D19" i="4"/>
  <c r="D18" i="4"/>
  <c r="D16" i="4"/>
  <c r="D15" i="4"/>
  <c r="D14" i="4"/>
  <c r="D11" i="4"/>
  <c r="D10" i="4"/>
  <c r="D39" i="3"/>
  <c r="F39" i="3" s="1"/>
  <c r="D35" i="3"/>
  <c r="D32" i="3"/>
  <c r="D27" i="3"/>
  <c r="D26" i="3"/>
  <c r="D19" i="3"/>
  <c r="D18" i="3"/>
  <c r="D14" i="3"/>
  <c r="D12" i="3"/>
  <c r="D10" i="3"/>
  <c r="D11" i="5" l="1"/>
  <c r="D7" i="4"/>
  <c r="F7" i="4" s="1"/>
  <c r="D10" i="6"/>
  <c r="F10" i="6" s="1"/>
  <c r="D11" i="3"/>
  <c r="D12" i="4"/>
  <c r="D18" i="5"/>
  <c r="F18" i="5" s="1"/>
  <c r="D16" i="3"/>
  <c r="F16" i="3" s="1"/>
  <c r="D17" i="5"/>
  <c r="F17" i="5" s="1"/>
  <c r="D17" i="4"/>
  <c r="F17" i="4" s="1"/>
  <c r="D15" i="3"/>
  <c r="F15" i="3" s="1"/>
  <c r="D27" i="6"/>
  <c r="F27" i="6" s="1"/>
  <c r="D21" i="6"/>
  <c r="F21" i="6" s="1"/>
  <c r="D31" i="6"/>
  <c r="D29" i="3"/>
  <c r="F29" i="3" s="1"/>
  <c r="D38" i="4"/>
  <c r="D38" i="5"/>
  <c r="D40" i="6"/>
  <c r="F40" i="6" s="1"/>
  <c r="D34" i="3"/>
  <c r="F34" i="3" s="1"/>
  <c r="D37" i="3"/>
  <c r="F37" i="3" s="1"/>
  <c r="D52" i="4"/>
  <c r="F52" i="4" s="1"/>
  <c r="D45" i="5"/>
  <c r="F45" i="5" s="1"/>
  <c r="D36" i="5"/>
  <c r="F36" i="5" s="1"/>
  <c r="D47" i="5"/>
  <c r="F47" i="5" s="1"/>
  <c r="D49" i="6"/>
  <c r="F49" i="6" s="1"/>
  <c r="D16" i="6"/>
  <c r="F16" i="6" s="1"/>
  <c r="D30" i="3"/>
  <c r="F30" i="3" s="1"/>
  <c r="D39" i="4"/>
  <c r="F39" i="4" s="1"/>
  <c r="D36" i="6"/>
  <c r="D42" i="4"/>
  <c r="D38" i="3"/>
  <c r="F38" i="3" s="1"/>
  <c r="D45" i="6"/>
  <c r="F45" i="6" s="1"/>
  <c r="D44" i="5"/>
  <c r="F44" i="5" s="1"/>
  <c r="D7" i="6"/>
  <c r="F7" i="6" s="1"/>
  <c r="D12" i="6"/>
  <c r="F12" i="6" s="1"/>
  <c r="D15" i="6"/>
  <c r="F15" i="6" s="1"/>
  <c r="D15" i="5"/>
  <c r="F15" i="5" s="1"/>
  <c r="D22" i="5"/>
  <c r="D29" i="5"/>
  <c r="D19" i="5"/>
  <c r="F19" i="5" s="1"/>
  <c r="D14" i="6"/>
  <c r="F14" i="6" s="1"/>
  <c r="D37" i="4"/>
  <c r="F37" i="4" s="1"/>
  <c r="D37" i="5"/>
  <c r="F37" i="5" s="1"/>
  <c r="D39" i="6"/>
  <c r="F39" i="6" s="1"/>
  <c r="D42" i="6"/>
  <c r="F42" i="6" s="1"/>
  <c r="D46" i="4"/>
  <c r="F46" i="4" s="1"/>
  <c r="D49" i="4"/>
  <c r="D47" i="6"/>
  <c r="F47" i="6" s="1"/>
  <c r="D50" i="4"/>
  <c r="F50" i="4" s="1"/>
  <c r="D24" i="3"/>
  <c r="F24" i="3" s="1"/>
  <c r="D29" i="4"/>
  <c r="F29" i="4" s="1"/>
  <c r="D40" i="4"/>
  <c r="F40" i="4" s="1"/>
  <c r="D33" i="5"/>
  <c r="F33" i="5" s="1"/>
  <c r="D19" i="6"/>
  <c r="F19" i="6" s="1"/>
  <c r="D18" i="6"/>
  <c r="F18" i="6" s="1"/>
  <c r="D34" i="4"/>
  <c r="F34" i="4" s="1"/>
  <c r="D33" i="6"/>
  <c r="F33" i="6" s="1"/>
  <c r="F31" i="5"/>
  <c r="F29" i="5"/>
  <c r="F31" i="4"/>
  <c r="F26" i="3"/>
  <c r="F47" i="4"/>
  <c r="F46" i="6"/>
  <c r="F37" i="6"/>
  <c r="F36" i="6"/>
  <c r="F34" i="6"/>
  <c r="F31" i="6"/>
  <c r="F29" i="6"/>
  <c r="F22" i="6"/>
  <c r="F17" i="6"/>
  <c r="F11" i="6"/>
  <c r="F46" i="5"/>
  <c r="F41" i="5"/>
  <c r="F39" i="5"/>
  <c r="F38" i="5"/>
  <c r="F34" i="5"/>
  <c r="F27" i="5"/>
  <c r="F23" i="5"/>
  <c r="F22" i="5"/>
  <c r="F20" i="5"/>
  <c r="F16" i="5"/>
  <c r="F14" i="5"/>
  <c r="F12" i="5"/>
  <c r="F11" i="5"/>
  <c r="F10" i="5"/>
  <c r="F7" i="5"/>
  <c r="F51" i="4"/>
  <c r="F45" i="4"/>
  <c r="F42" i="4"/>
  <c r="F38" i="4"/>
  <c r="F35" i="4"/>
  <c r="F32" i="4"/>
  <c r="F24" i="4"/>
  <c r="F23" i="4"/>
  <c r="F22" i="4"/>
  <c r="F20" i="4"/>
  <c r="F19" i="4"/>
  <c r="F18" i="4"/>
  <c r="F16" i="4"/>
  <c r="F15" i="4"/>
  <c r="F14" i="4"/>
  <c r="F12" i="4"/>
  <c r="F11" i="4"/>
  <c r="F10" i="4"/>
  <c r="F35" i="3"/>
  <c r="F32" i="3"/>
  <c r="F27" i="3"/>
  <c r="F19" i="3"/>
  <c r="F18" i="3"/>
  <c r="F14" i="3"/>
  <c r="F12" i="3"/>
  <c r="F11" i="3"/>
  <c r="F10" i="3"/>
  <c r="G7" i="4" l="1"/>
  <c r="F54" i="4"/>
  <c r="H7" i="4"/>
  <c r="G7" i="5"/>
  <c r="F49" i="5"/>
  <c r="H7" i="6"/>
  <c r="H7" i="5"/>
  <c r="H7" i="3"/>
  <c r="F50" i="6"/>
  <c r="G7" i="6"/>
  <c r="F51" i="6"/>
  <c r="F48" i="5"/>
  <c r="F53" i="4"/>
  <c r="I7" i="6" l="1"/>
  <c r="F52" i="6"/>
  <c r="I7" i="5"/>
  <c r="F50" i="5"/>
  <c r="F55" i="4"/>
  <c r="D7" i="3"/>
  <c r="F7" i="3" s="1"/>
  <c r="G7" i="3" s="1"/>
  <c r="F40" i="3" l="1"/>
  <c r="F41" i="3"/>
  <c r="F4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G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Including:
</t>
        </r>
        <r>
          <rPr>
            <sz val="9"/>
            <color indexed="81"/>
            <rFont val="Tahoma"/>
            <family val="2"/>
            <charset val="204"/>
          </rPr>
          <t xml:space="preserve">Mounting plate for mounting on a hard surface - 2pcs;
Rod holder - 2pcs;
Platform 100*100mm for installation of the echo sounder - 1 pcs;
Mounting platform for mounting accessories on T-slot profiles - 2pcs;
Anchor holder up to 8 kg - 1pcs;
Oar/rod holder - 4pcs.
</t>
        </r>
      </text>
    </comment>
  </commentList>
</comments>
</file>

<file path=xl/sharedStrings.xml><?xml version="1.0" encoding="utf-8"?>
<sst xmlns="http://schemas.openxmlformats.org/spreadsheetml/2006/main" count="1759" uniqueCount="457">
  <si>
    <t>BOATS</t>
  </si>
  <si>
    <t>Item No</t>
  </si>
  <si>
    <t>Description</t>
  </si>
  <si>
    <t>GELEX aluminium boats</t>
  </si>
  <si>
    <t>G1000</t>
  </si>
  <si>
    <t>G1001</t>
  </si>
  <si>
    <t>G1002</t>
  </si>
  <si>
    <t>G1003</t>
  </si>
  <si>
    <t>Accessories and Optional Equipment, Parts and Materials</t>
  </si>
  <si>
    <t>GELEX International Pricelist 2024</t>
  </si>
  <si>
    <t>Hull Color and Decking options</t>
  </si>
  <si>
    <t>G5300</t>
  </si>
  <si>
    <t>G5301</t>
  </si>
  <si>
    <t>G5302</t>
  </si>
  <si>
    <t>G5303</t>
  </si>
  <si>
    <t>Special hull color</t>
  </si>
  <si>
    <t>Steering consoles and steering systems</t>
  </si>
  <si>
    <t>G5200</t>
  </si>
  <si>
    <t>G5201</t>
  </si>
  <si>
    <t>G5202</t>
  </si>
  <si>
    <t>G5203</t>
  </si>
  <si>
    <t>G5204</t>
  </si>
  <si>
    <t>G5205</t>
  </si>
  <si>
    <t>G5206</t>
  </si>
  <si>
    <t>G5207</t>
  </si>
  <si>
    <t>G5208</t>
  </si>
  <si>
    <t>G5209</t>
  </si>
  <si>
    <t>G5210</t>
  </si>
  <si>
    <t>G5211</t>
  </si>
  <si>
    <t>G5212</t>
  </si>
  <si>
    <t>+</t>
  </si>
  <si>
    <t>G5253</t>
  </si>
  <si>
    <t>G5254</t>
  </si>
  <si>
    <t>G5250</t>
  </si>
  <si>
    <t>G5251</t>
  </si>
  <si>
    <t>G5252</t>
  </si>
  <si>
    <t>G5255</t>
  </si>
  <si>
    <t>G5256</t>
  </si>
  <si>
    <t>Seats and deck equipment</t>
  </si>
  <si>
    <t>G5230</t>
  </si>
  <si>
    <t>G5231</t>
  </si>
  <si>
    <t>G5232</t>
  </si>
  <si>
    <t>G5233</t>
  </si>
  <si>
    <t>G5234</t>
  </si>
  <si>
    <t>G5235</t>
  </si>
  <si>
    <t>G5236</t>
  </si>
  <si>
    <t>G5257</t>
  </si>
  <si>
    <t>G5258</t>
  </si>
  <si>
    <t>G5259</t>
  </si>
  <si>
    <t>Electric systems and parts</t>
  </si>
  <si>
    <t>G4000</t>
  </si>
  <si>
    <t>G4001</t>
  </si>
  <si>
    <t>G4002</t>
  </si>
  <si>
    <t>G4003</t>
  </si>
  <si>
    <t>G4004</t>
  </si>
  <si>
    <t>G4006</t>
  </si>
  <si>
    <t>G4007</t>
  </si>
  <si>
    <t>G4008</t>
  </si>
  <si>
    <t>G4009</t>
  </si>
  <si>
    <t>G4010</t>
  </si>
  <si>
    <t>Fuel systems and parts</t>
  </si>
  <si>
    <t>G4100</t>
  </si>
  <si>
    <t>G4101</t>
  </si>
  <si>
    <t>G4102</t>
  </si>
  <si>
    <t>Seats, Cushions and Bags</t>
  </si>
  <si>
    <t>G3120</t>
  </si>
  <si>
    <t>G3121</t>
  </si>
  <si>
    <t>G3130</t>
  </si>
  <si>
    <t>G3131</t>
  </si>
  <si>
    <t>Covers for Boats , Seats and Consoles</t>
  </si>
  <si>
    <t>G3250</t>
  </si>
  <si>
    <t>G3251</t>
  </si>
  <si>
    <t>G3235</t>
  </si>
  <si>
    <t>G3236</t>
  </si>
  <si>
    <t>G3237</t>
  </si>
  <si>
    <t>G3238</t>
  </si>
  <si>
    <t>G3239</t>
  </si>
  <si>
    <t>G3240</t>
  </si>
  <si>
    <t>G3241</t>
  </si>
  <si>
    <t>G3242</t>
  </si>
  <si>
    <t>G3244</t>
  </si>
  <si>
    <t>G3245</t>
  </si>
  <si>
    <t>G3246</t>
  </si>
  <si>
    <t>G3247</t>
  </si>
  <si>
    <t>G3248</t>
  </si>
  <si>
    <t>G3249</t>
  </si>
  <si>
    <t>G3010</t>
  </si>
  <si>
    <t>G3011</t>
  </si>
  <si>
    <t>G3012</t>
  </si>
  <si>
    <t>G3013</t>
  </si>
  <si>
    <t>G3100</t>
  </si>
  <si>
    <t>Aluminium and st. steel accessories</t>
  </si>
  <si>
    <t>G5150</t>
  </si>
  <si>
    <t>G5151</t>
  </si>
  <si>
    <t>G5152</t>
  </si>
  <si>
    <t>G5153</t>
  </si>
  <si>
    <t>Fiberglass and plastic accessories</t>
  </si>
  <si>
    <t>G5000</t>
  </si>
  <si>
    <t>G5001</t>
  </si>
  <si>
    <t>G5002</t>
  </si>
  <si>
    <t>Set of pockets for small items, 4 pcs</t>
  </si>
  <si>
    <t>Cover for steering console GС-01</t>
  </si>
  <si>
    <t>Cover for steering console GС-02</t>
  </si>
  <si>
    <t>G5130</t>
  </si>
  <si>
    <t>Side railings №10 (set of 4 pcs)</t>
  </si>
  <si>
    <t>Fish-package</t>
  </si>
  <si>
    <t>G3014</t>
  </si>
  <si>
    <t>G3015</t>
  </si>
  <si>
    <t>G3016</t>
  </si>
  <si>
    <t>G3017</t>
  </si>
  <si>
    <t>G4050</t>
  </si>
  <si>
    <t>Wash down  pump</t>
  </si>
  <si>
    <t>Remote console GC-01</t>
  </si>
  <si>
    <t>Remote console GC-01L with windshield and railing</t>
  </si>
  <si>
    <t xml:space="preserve">Remote console GC-02 </t>
  </si>
  <si>
    <t>Remote console GC-02L with windshield and railing</t>
  </si>
  <si>
    <t>Price EXW</t>
  </si>
  <si>
    <t>On request</t>
  </si>
  <si>
    <t>Q-ty</t>
  </si>
  <si>
    <t>pcs</t>
  </si>
  <si>
    <t>Amount</t>
  </si>
  <si>
    <t>Equipment compability:</t>
  </si>
  <si>
    <t>Tiller</t>
  </si>
  <si>
    <t>Remote console</t>
  </si>
  <si>
    <t>Aluminium boat G4</t>
  </si>
  <si>
    <t>G4</t>
  </si>
  <si>
    <t>Black metallic hull for G4</t>
  </si>
  <si>
    <t>Grey metallic hull  for G4</t>
  </si>
  <si>
    <t>Eva  Marine Deck set for G4</t>
  </si>
  <si>
    <t>Steering system G4 (remote console GC-01/GC-01L)</t>
  </si>
  <si>
    <t xml:space="preserve">Rear seat GS-03 (G4) </t>
  </si>
  <si>
    <t>Sliding alumium seat №10 (G4)</t>
  </si>
  <si>
    <t>Crinoline with telescopic ladder №3 (G4)</t>
  </si>
  <si>
    <t>Electric package G4 EG-1 (GC-01/GC-01L)</t>
  </si>
  <si>
    <t>Removable soft seat for aluminium seat №10 (G4)</t>
  </si>
  <si>
    <t>Under-seat bag for aluminium seat №10 (G4)</t>
  </si>
  <si>
    <t>Overall cover for G4 (tiller or with GC-01)</t>
  </si>
  <si>
    <t>Overall cover for G4 (with GC-01L)</t>
  </si>
  <si>
    <t>Aluminium boat G4.5</t>
  </si>
  <si>
    <t>G4.5</t>
  </si>
  <si>
    <t>Black metallic hull  for G4.5</t>
  </si>
  <si>
    <t>Grey metallic hull  for G4.5</t>
  </si>
  <si>
    <t>Eva  Marine Deck set for G4.5</t>
  </si>
  <si>
    <t xml:space="preserve">Steering console GC-03, central (G4.5) </t>
  </si>
  <si>
    <t>Steering console GC-06, side (G4.5)</t>
  </si>
  <si>
    <t>Steering system G4.5 (remote console GC-02)</t>
  </si>
  <si>
    <t>Steering system G4.5 (GC-03)</t>
  </si>
  <si>
    <t>Steering system G4.5 (GC-06)</t>
  </si>
  <si>
    <t xml:space="preserve">Rear seat GS-04 (G4.5) </t>
  </si>
  <si>
    <t xml:space="preserve">Platform seat GS-01 (G4.5) </t>
  </si>
  <si>
    <t>Sliding alumium seat №11 (G4.5)</t>
  </si>
  <si>
    <t>Crinoline with telescopic ladder №1 (G4.5)</t>
  </si>
  <si>
    <t>Electric package G4.5 EG-2.02 (GC-02/GC-02L)</t>
  </si>
  <si>
    <t>Electric package G4.5 EG-2.03 (GC-03)</t>
  </si>
  <si>
    <t>Electric package G4.5 EG-2.06 (GC-06)</t>
  </si>
  <si>
    <t>Removable soft seat for aluminium seat №11 (G4.5)</t>
  </si>
  <si>
    <t>Under-seat bag for aluminium seat №11 (G4.5)</t>
  </si>
  <si>
    <t>Overall cover for G4.5 (tiller or with GC-02)</t>
  </si>
  <si>
    <t>Overall cover for G4.5 with (GC-02L)</t>
  </si>
  <si>
    <t>Overall cover for G4.5 with GC-03</t>
  </si>
  <si>
    <t>Overall cover for G4.5 with GC-06</t>
  </si>
  <si>
    <t>Aluminium boat G5</t>
  </si>
  <si>
    <t>G5</t>
  </si>
  <si>
    <t>Black metallic hull  for G5</t>
  </si>
  <si>
    <t>Grey metallic hull  for G5</t>
  </si>
  <si>
    <t>Eva  Marine Deck set for G5</t>
  </si>
  <si>
    <t>Remote console GC-10  (G5)</t>
  </si>
  <si>
    <t>Remote console GC-10L (G5) with windshield and railing</t>
  </si>
  <si>
    <t>Steering console GC-09, side (G5)</t>
  </si>
  <si>
    <t>Steering console GC-08  (G5)</t>
  </si>
  <si>
    <t>Steering system G5 (GC-10/GC-10L)</t>
  </si>
  <si>
    <t>Steering system G5 (GC-04,GC-08, GC-09)</t>
  </si>
  <si>
    <t xml:space="preserve">Rear seat GS-07 (G5) </t>
  </si>
  <si>
    <t xml:space="preserve">Platform seat GS-06 (G5) </t>
  </si>
  <si>
    <t>Crinoline with telescopic ladder №2 (G5)</t>
  </si>
  <si>
    <t>Electric package G5 EG-4.10 (GC-10/GC-10L)</t>
  </si>
  <si>
    <t>Electric package G5 EG-4.08 (GC-08)</t>
  </si>
  <si>
    <t>Electric package G5 EG-4.09 (GC-09)</t>
  </si>
  <si>
    <t>Overall cover for G5 with (tiller or with GC-10)</t>
  </si>
  <si>
    <t>Overall cover for G5 with GC-10L</t>
  </si>
  <si>
    <t>Overall cover for G5 with GC-08</t>
  </si>
  <si>
    <t>Overall cover for G5 with GC-09</t>
  </si>
  <si>
    <t>Aluminium boat G5.2</t>
  </si>
  <si>
    <t>G5.2</t>
  </si>
  <si>
    <t>Black metallic hull  for G5.2</t>
  </si>
  <si>
    <t>Grey metallic hull  for G5.2</t>
  </si>
  <si>
    <t>Eva  Marine Deck set for G5.2</t>
  </si>
  <si>
    <t>Steering console GC-05, double cosole (G5.2)</t>
  </si>
  <si>
    <t>Steering console GC-07, side (G5.2)</t>
  </si>
  <si>
    <t xml:space="preserve">Rear seat GS-05 (G5.2) </t>
  </si>
  <si>
    <t>Platform seat GS-02 (G5.2)</t>
  </si>
  <si>
    <t>Crinoline with telescopic ladder №4 (G5.2)</t>
  </si>
  <si>
    <t>Electric package G5.2 EG-3.04 (GC-04)</t>
  </si>
  <si>
    <t>Electric package G5.2 EG-3.05 (GC-05)</t>
  </si>
  <si>
    <t>Electric package G5.2 EG-3.07 (GC-07)</t>
  </si>
  <si>
    <t>Overall cover for G5.2 (tiller)</t>
  </si>
  <si>
    <t>Overall cover for G5.2 with GC-04</t>
  </si>
  <si>
    <t>Overall cover for G5.2 with GC-07</t>
  </si>
  <si>
    <t>Overall cover for G5.2 with GC-05</t>
  </si>
  <si>
    <t>Boats and optional equipment</t>
  </si>
  <si>
    <t>MSRP</t>
  </si>
  <si>
    <t>G5263</t>
  </si>
  <si>
    <t>G5260</t>
  </si>
  <si>
    <t>G5261</t>
  </si>
  <si>
    <t>G5262</t>
  </si>
  <si>
    <t>Visualization</t>
  </si>
  <si>
    <t>Swivel seat (Sirocco seat)</t>
  </si>
  <si>
    <t>Swivel seat (Fisherman seat)</t>
  </si>
  <si>
    <t>Swivel seat (Deluxe seat)</t>
  </si>
  <si>
    <t xml:space="preserve">Steering console GC-04, central (G5.2) </t>
  </si>
  <si>
    <t>Steering system G5 (GC-08, GC-09)</t>
  </si>
  <si>
    <t xml:space="preserve">Built-in fuel system with 40 lit fuel tank and sender </t>
  </si>
  <si>
    <t xml:space="preserve">Built-in fuel system with 50 lit fuel tank and sender </t>
  </si>
  <si>
    <t xml:space="preserve">Built-in fuel system with 60 lit fuel tank and sender </t>
  </si>
  <si>
    <t>Steering system G5.2 (GC-04, GC-05, GC-07, GC-12)</t>
  </si>
  <si>
    <t>G5213</t>
  </si>
  <si>
    <t>Steering console GC-12  (G5.2)</t>
  </si>
  <si>
    <t>NEW</t>
  </si>
  <si>
    <t>G5131</t>
  </si>
  <si>
    <t>Side railings №11, high (set of 4 pcs)</t>
  </si>
  <si>
    <t>G4011</t>
  </si>
  <si>
    <t>Electric package G5.2 EG-3.12 (GC-12)</t>
  </si>
  <si>
    <t>G3252</t>
  </si>
  <si>
    <t>Overall cover for G5.2 with GC-12</t>
  </si>
  <si>
    <t>G5237</t>
  </si>
  <si>
    <t>Hydraulic steering system (up to 115HP)</t>
  </si>
  <si>
    <t>Sirocco seat with shock absorber pedestal</t>
  </si>
  <si>
    <t>Deluxe seat with shock absorber pedestal</t>
  </si>
  <si>
    <t>Plastic oarholders for oars 35 mm</t>
  </si>
  <si>
    <t>G5003</t>
  </si>
  <si>
    <t>Compact mounting panel for equipment installation</t>
  </si>
  <si>
    <t>G5004</t>
  </si>
  <si>
    <t>Rod holder</t>
  </si>
  <si>
    <t>G5005</t>
  </si>
  <si>
    <t>Platform 100*100mm for installation of the echo sounder</t>
  </si>
  <si>
    <t>G5006</t>
  </si>
  <si>
    <t xml:space="preserve">Mounting platform for mounting accessories on T-slot profiles </t>
  </si>
  <si>
    <t>G5007</t>
  </si>
  <si>
    <t xml:space="preserve">Anchor holder up to 8 kg </t>
  </si>
  <si>
    <t>G5008</t>
  </si>
  <si>
    <t>Oar/rod holder</t>
  </si>
  <si>
    <t>EUR</t>
  </si>
  <si>
    <t>Price MSRP, EUR</t>
  </si>
  <si>
    <t>Price EXW, EUR</t>
  </si>
  <si>
    <t>Total for the boat, EUR:</t>
  </si>
  <si>
    <t>Total amount, EUR:</t>
  </si>
  <si>
    <t>Delivery, EUR:</t>
  </si>
  <si>
    <t>Retail Price (Boat)</t>
  </si>
  <si>
    <t>Retail Price (Options)</t>
  </si>
  <si>
    <t>External Console (Mobile) - Code: GC-01</t>
  </si>
  <si>
    <t>External Console (Mobile) with windshield and railing - Code: GC-01L</t>
  </si>
  <si>
    <t>Steering system G4 (console GC-01/GC-01L)</t>
  </si>
  <si>
    <t xml:space="preserve">Rear seat (Non-Folding) - Code: GS-03 (G4) </t>
  </si>
  <si>
    <t>Electric package for console (GC-01/GC-01L) - Code: G4 EG-1</t>
  </si>
  <si>
    <t>Retail Price (Boat + Options + Delivery)</t>
  </si>
  <si>
    <t xml:space="preserve">External Console (Mobile) - Code: GC-02 </t>
  </si>
  <si>
    <t>External Console (Mobile) with windshield and railing - Code: GC-02L</t>
  </si>
  <si>
    <t xml:space="preserve">Steering console (Central Console) - Code: GC-03, central (G4.5) </t>
  </si>
  <si>
    <t>Steering system G4.5 (console GC-02)</t>
  </si>
  <si>
    <t>Steering console (Side Console) - Code: GC-06, side (G4.5)</t>
  </si>
  <si>
    <t xml:space="preserve">Rear seat (Non-Folding) - Code: GS-04 (G4.5) </t>
  </si>
  <si>
    <t xml:space="preserve">Platform seat - Code: GS-01 (G4.5) </t>
  </si>
  <si>
    <t>Electric package for console (GC-03) - Code: G4.5 EG-2.03</t>
  </si>
  <si>
    <t>Electric package for console (GC-06) - Code: G4.5 EG-2.06</t>
  </si>
  <si>
    <t>External Console (Mobile) - Code: GC-10  (G5)</t>
  </si>
  <si>
    <t>External Console (Mobile) with windshield and railing - Code: GC-10L (G5)</t>
  </si>
  <si>
    <t>Steering system G5 (console GC-10/GC-10L)</t>
  </si>
  <si>
    <t>Steering console (Side Console) - Code: GC-09, side (G5)</t>
  </si>
  <si>
    <t>Steering console (Double Console (Welded)) - Code: GC-08  (G5)</t>
  </si>
  <si>
    <t xml:space="preserve">Rear seat (Non-Folding) - Code: GS-07 (G5) </t>
  </si>
  <si>
    <t xml:space="preserve">Platform seat - Code: GS-06 (G5) </t>
  </si>
  <si>
    <t>Electric package for console (GC-02/GC-02L) - Code: G4.5 EG-2.02</t>
  </si>
  <si>
    <t xml:space="preserve">Electric package for console (GC-09) - Code: G5 EG-4.09 </t>
  </si>
  <si>
    <t xml:space="preserve">Electric package for console (GC-08) - Code: G5 EG-4.08 </t>
  </si>
  <si>
    <t>Electric package for console (GC-10/GC-10L) - Code: G5 EG-4.10</t>
  </si>
  <si>
    <t xml:space="preserve">Steering console (Central Console) - Code: GC-04, central (G480/G5.2) </t>
  </si>
  <si>
    <t>Steering console (Double Console (Not Welded)) - Code: GC-05, double cosole (G5.2)</t>
  </si>
  <si>
    <t>Steering console (Side Console) - Code: GC-07, side (G5.2)</t>
  </si>
  <si>
    <t>Steering console (Double Console (Welded)) - Code: GC-12  (G5.2)</t>
  </si>
  <si>
    <t>Electric package for console (GC-04) - Code: G5.2 EG-3.04</t>
  </si>
  <si>
    <t>Electric package for console (GC-05) - Code: G5.2 EG-3.05</t>
  </si>
  <si>
    <t>Electric package for console (GC-07) - Code: G5.2 EG-3.07</t>
  </si>
  <si>
    <t>Electric package for console (GC-12) - Code: G5.2 EG-3.12</t>
  </si>
  <si>
    <t xml:space="preserve">Rear seat (Non-Folding) - Code: GS-05 (G5.2) </t>
  </si>
  <si>
    <t>Platform seat - Code: GS-02 (G5.2)</t>
  </si>
  <si>
    <t>Aluminiumboot G4</t>
  </si>
  <si>
    <t>Schwarzer Metallrumpf für G4</t>
  </si>
  <si>
    <t>Grauer Metallrumpf für G4</t>
  </si>
  <si>
    <t>Eva-Marine-Deck-Set für G4</t>
  </si>
  <si>
    <t>Externe Konsole (Mobil) - Code: GC-01</t>
  </si>
  <si>
    <t>Externe Konsole (Mobil) mit Windschutzscheibe und Reling - Code: GC-01L</t>
  </si>
  <si>
    <t>Lenksystem G4 (Konsole GC-01/GC-01L)</t>
  </si>
  <si>
    <t>Rücksitz (Nicht klappbar) - Code: GS-03 (G4)</t>
  </si>
  <si>
    <t>Verschiebbarer Aluminiumsitz Nr. 10 (G4)</t>
  </si>
  <si>
    <t>Badeplattform mit Teleskopleiter Nr. 3 (G4)</t>
  </si>
  <si>
    <t>Seitenreling Nr. 10 (4er-Set)</t>
  </si>
  <si>
    <t>Angelpaket</t>
  </si>
  <si>
    <t>Set mit Taschen für Kleinteile, 4 Stück</t>
  </si>
  <si>
    <t>Elektropaket für Konsole (GC-01/GC-01L) - Code: G4 EG-1</t>
  </si>
  <si>
    <t>Abnehmbarer weicher Sitz für Aluminiumsitz Nr. 10 (G4)</t>
  </si>
  <si>
    <t>Unterbanksack für Aluminiumsitz Nr. 10 (G4)</t>
  </si>
  <si>
    <t>Ganzabdeckung für G4 (Ruder oder mit GC-01)</t>
  </si>
  <si>
    <t>Ganzabdeckung für G4 (mit GC-01L)</t>
  </si>
  <si>
    <t>Abdeckung für Steuerkonsole GC-01</t>
  </si>
  <si>
    <t>GELEX Aluminiumboote</t>
  </si>
  <si>
    <t>Zubehör und optionale Ausrüstung, Teile und Materialien</t>
  </si>
  <si>
    <t>Rumpffarben und Deckoptionen</t>
  </si>
  <si>
    <t>Steuerkonsolen und Lenksysteme</t>
  </si>
  <si>
    <t>Sitze und Deckausrüstung</t>
  </si>
  <si>
    <t>Aluminium- und Edelstahlzubehör</t>
  </si>
  <si>
    <t>Glasfaser- und Kunststoffzubehör</t>
  </si>
  <si>
    <t>Elektrische Systeme und Teile</t>
  </si>
  <si>
    <t>Sitze, Polster und Taschen</t>
  </si>
  <si>
    <t>Abdeckungen für Boote, Sitze und Konsolen</t>
  </si>
  <si>
    <t>Externe Konsole (Mobil) - Code: GC-02</t>
  </si>
  <si>
    <t>Externe Konsole (Mobil) mit Windschutzscheibe und Reling - Code: GC-02L</t>
  </si>
  <si>
    <t>Steuerkonsole (Zentrale Konsole) - Code: GC-03, zentral (G4.5)</t>
  </si>
  <si>
    <t>Steuerkonsole (Seitliche Konsole) - Code: GC-06, seitlich (G4.5)</t>
  </si>
  <si>
    <t>Lenksystem G4.5 (Konsole GC-02)</t>
  </si>
  <si>
    <t>Lenksystem G4.5 (GC-03)</t>
  </si>
  <si>
    <t>Lenksystem G4.5 (GC-06)</t>
  </si>
  <si>
    <t>Rücksitz (Nicht klappbar) - Code: GS-04 (G4.5)</t>
  </si>
  <si>
    <t>Plattform-Sitz - Code: GS-01 (G4.5)</t>
  </si>
  <si>
    <t>Verschiebbarer Aluminiumsitz Nr. 11 (G4.5)</t>
  </si>
  <si>
    <t>Badeplattform mit Teleskopleiter Nr. 1 (G4.5)</t>
  </si>
  <si>
    <t>Elektropaket für Konsole (GC-02/GC-02L) - Code: G4.5 EG-2.02</t>
  </si>
  <si>
    <t>Elektropaket für Konsole (GC-03) - Code: G4.5 EG-2.03</t>
  </si>
  <si>
    <t>Elektropaket für Konsole (GC-06) - Code: G4.5 EG-2.06</t>
  </si>
  <si>
    <t>Spülschlauchpumpe</t>
  </si>
  <si>
    <t>Eingebautes Kraftstoffsystem mit 40-Liter-Tank und Geber</t>
  </si>
  <si>
    <t>Abnehmbarer weicher Sitz für Aluminiumsitz Nr. 11 (G4.5)</t>
  </si>
  <si>
    <t>Unterbanksack für Aluminiumsitz Nr. 11 (G4.5)</t>
  </si>
  <si>
    <t>Ganzabdeckung für G4.5 (Ruder oder mit GC-02)</t>
  </si>
  <si>
    <t>Ganzabdeckung für G4.5 (mit GC-02L)</t>
  </si>
  <si>
    <t>Ganzabdeckung für G4.5 (mit GC-03)</t>
  </si>
  <si>
    <t>Ganzabdeckung für G4.5 (mit GC-06)</t>
  </si>
  <si>
    <t>Abdeckung für Steuerkonsole GC-02</t>
  </si>
  <si>
    <t>Kraftstoffsysteme und -teile</t>
  </si>
  <si>
    <t>Aluminiumboot G5</t>
  </si>
  <si>
    <t>Schwarzer Metallrumpf für G5</t>
  </si>
  <si>
    <t>Grauer Metallrumpf für G5</t>
  </si>
  <si>
    <t>Eva-Marine-Deck-Set für G5</t>
  </si>
  <si>
    <t>Externe Konsole (Mobil) - Code: GC-10 (G5)</t>
  </si>
  <si>
    <t>Externe Konsole (Mobil) mit Windschutzscheibe und Reling - Code: GC-10L (G5)</t>
  </si>
  <si>
    <t>Steuerkonsole (Seitliche Konsole) - Code: GC-09, seitlich (G5)</t>
  </si>
  <si>
    <t>Steuerkonsole (Doppelte Konsole (geschweißt)) - Code: GC-08 (G5)</t>
  </si>
  <si>
    <t>Lenksystem G5 (Konsole GC-10/GC-10L)</t>
  </si>
  <si>
    <t>Lenksystem G5 (GC-04, GC-08, GC-09)</t>
  </si>
  <si>
    <t>Hydraulisches Lenksystem (bis zu 115 PS)</t>
  </si>
  <si>
    <t>Rücksitz (Nicht klappbar) - Code: GS-07 (G5)</t>
  </si>
  <si>
    <t>Plattform-Sitz - Code: GS-06 (G5)</t>
  </si>
  <si>
    <t>Drehbarer Sitz (Anglersitz)</t>
  </si>
  <si>
    <t>Drehbarer Sitz (Sirocco-Sitz)</t>
  </si>
  <si>
    <t>Drehbarer Sitz (Deluxe-Sitz)</t>
  </si>
  <si>
    <t>Sirocco-Sitz mit Stoßdämpfer-Sockel</t>
  </si>
  <si>
    <t>Deluxe-Sitz mit Stoßdämpfer-Sockel</t>
  </si>
  <si>
    <t>Badeplattform mit Teleskopleiter Nr. 2 (G5)</t>
  </si>
  <si>
    <t>Seitenreling Nr. 11, hoch (4er-Set)</t>
  </si>
  <si>
    <t>Eingebautes Kraftstoffsystem mit 50-Liter-Tank und Geber</t>
  </si>
  <si>
    <t>Elektropaket für Konsole (GC-10/GC-10L) - Code: G5 EG-4.10</t>
  </si>
  <si>
    <t>Elektropaket für Konsole (GC-08) - Code: G5 EG-4.08</t>
  </si>
  <si>
    <t>Elektropaket für Konsole (GC-09) - Code: G5 EG-4.09</t>
  </si>
  <si>
    <t>Ganzabdeckung für G5 (Ruder oder mit GC-10)</t>
  </si>
  <si>
    <t>Ganzabdeckung für G5 (mit GC-10L)</t>
  </si>
  <si>
    <t>Ganzabdeckung für G5 (mit GC-08)</t>
  </si>
  <si>
    <t>Ganzabdeckung für G5 (mit GC-09)</t>
  </si>
  <si>
    <t>Aluminiumboot G5.2</t>
  </si>
  <si>
    <t>Schwarzer Metallrumpf für G5.2</t>
  </si>
  <si>
    <t>Grauer Metallrumpf für G5.2</t>
  </si>
  <si>
    <t>Eva-Marine-Deck-Set für G5.2</t>
  </si>
  <si>
    <t>Steuerkonsole (Zentrale Konsole) - Code: GC-04, zentral (G480/G5.2)</t>
  </si>
  <si>
    <t>Steuerkonsole (Doppelte Konsole (nicht geschweißt)) - Code: GC-05, doppelte Konsole (G5.2)</t>
  </si>
  <si>
    <t>Steuerkonsole (Seitliche Konsole) - Code: GC-07, seitlich (G5.2)</t>
  </si>
  <si>
    <t>Steuerkonsole (Doppelte Konsole (geschweißt)) - Code: GC-12 (G5.2)</t>
  </si>
  <si>
    <t>Lenksystem G5.2 (GC-04, GC-05, GC-07, GC-12)</t>
  </si>
  <si>
    <t>Rücksitz (Nicht klappbar) - Code: GS-05 (G5.2)</t>
  </si>
  <si>
    <t>Plattform-Sitz - Code: GS-02 (G5.2)</t>
  </si>
  <si>
    <t>Badeplattform mit Teleskopleiter Nr. 4 (G5.2)</t>
  </si>
  <si>
    <t>Eingebautes Kraftstoffsystem mit 60-Liter-Tank und Geber</t>
  </si>
  <si>
    <t>Elektropaket für Konsole (GC-04) - Code: G5.2 EG-3.04</t>
  </si>
  <si>
    <t>Elektropaket für Konsole (GC-05) - Code: G5.2 EG-3.05</t>
  </si>
  <si>
    <t>Elektropaket für Konsole (GC-07) - Code: G5.2 EG-3.07</t>
  </si>
  <si>
    <t>Elektropaket für Konsole (GC-12) - Code: G5.2 EG-3.12</t>
  </si>
  <si>
    <t>Ganzabdeckung für G5.2 (Ruder)</t>
  </si>
  <si>
    <t>Ganzabdeckung für G5.2 mit GC-04</t>
  </si>
  <si>
    <t>Ganzabdeckung für G5.2 mit GC-07</t>
  </si>
  <si>
    <t>Ganzabdeckung für G5.2 mit GC-05</t>
  </si>
  <si>
    <t>Ganzabdeckung für G5.2 mit GC-12</t>
  </si>
  <si>
    <t>Artikel-Nr.</t>
  </si>
  <si>
    <t>Beschreibung</t>
  </si>
  <si>
    <t>Preis EXW</t>
  </si>
  <si>
    <t>Menge</t>
  </si>
  <si>
    <t>Betrag</t>
  </si>
  <si>
    <t>Einzelhandelspreis (Boot)</t>
  </si>
  <si>
    <t>Einzelhandelspreis (Optionen)</t>
  </si>
  <si>
    <t>Einzelhandelspreis (Boot + Optionen + Lieferung)</t>
  </si>
  <si>
    <t>Stk.</t>
  </si>
  <si>
    <t>Gesamt für das Boot, EUR:</t>
  </si>
  <si>
    <t>Lieferung, EUR:</t>
  </si>
  <si>
    <t>Gesamtbetrag, EUR:</t>
  </si>
  <si>
    <t>BOOTE</t>
  </si>
  <si>
    <t>Ganzabdeckung für G5.2 (mit GC-04)</t>
  </si>
  <si>
    <t>Ganzabdeckung für G5.2 (mit GC-07)</t>
  </si>
  <si>
    <t>Ganzabdeckung für G5.2 (mit GC-05)</t>
  </si>
  <si>
    <t>Ganzabdeckung für G5.2 (mit GC-12)</t>
  </si>
  <si>
    <t>Elektropaket G4 EG-1 (GC-01/GC-01L)</t>
  </si>
  <si>
    <t>Elektropaket G4.5 EG-2.02 (GC-02/GC-02L)</t>
  </si>
  <si>
    <t>Elektropaket G4.5 EG-2.03 (GC-03)</t>
  </si>
  <si>
    <t>Elektropaket G4.5 EG-2.06 (GC-06)</t>
  </si>
  <si>
    <t>Elektropaket G5 EG-4.10 (GC-10/GC-10L)</t>
  </si>
  <si>
    <t>Elektropaket G5 EG-4.08 (GC-08)</t>
  </si>
  <si>
    <t>Elektropaket G5 EG-4.09 (GC-09)</t>
  </si>
  <si>
    <t>Elektropaket G5.2 EG-3.04 (GC-04)</t>
  </si>
  <si>
    <t>Elektropaket G5.2 EG-3.05 (GC-05)</t>
  </si>
  <si>
    <t>Elektropaket G5.2 EG-3.07 (GC-07)</t>
  </si>
  <si>
    <t>Elektropaket G5.2 EG-3.12 (GC-12)</t>
  </si>
  <si>
    <t>Plastikruderhalter für Ruder 35 mm</t>
  </si>
  <si>
    <t>Kompakte Montageplatte für Geräteinstallation</t>
  </si>
  <si>
    <t>Rutenhalter</t>
  </si>
  <si>
    <t>Plattform 100*100 mm für die Installation eines Echolots</t>
  </si>
  <si>
    <t>Montageplattform für Zubehörbefestigung an T-Nut-Profilen</t>
  </si>
  <si>
    <t>Ankerhalter bis zu 8 kg</t>
  </si>
  <si>
    <t>Ruder-/Rutenhalter</t>
  </si>
  <si>
    <t>Rücksitz GS-03 (G4)</t>
  </si>
  <si>
    <t>Rücksitz GS-04 (G4.5)</t>
  </si>
  <si>
    <t>Plattform-Sitz GS-01 (G4.5)</t>
  </si>
  <si>
    <t>Rücksitz GS-07 (G5)</t>
  </si>
  <si>
    <t>Plattform-Sitz GS-06 (G5)</t>
  </si>
  <si>
    <t>Rücksitz GS-05 (G5.2)</t>
  </si>
  <si>
    <t>Plattform-Sitz GS-02 (G5.2)</t>
  </si>
  <si>
    <t>Fernsteuerkonsole GC-01</t>
  </si>
  <si>
    <t>Fernsteuerkonsole GC-01L mit Windschutzscheibe und Reling</t>
  </si>
  <si>
    <t>Fernsteuerkonsole GC-02</t>
  </si>
  <si>
    <t>Fernsteuerkonsole GC-02L mit Windschutzscheibe und Reling</t>
  </si>
  <si>
    <t>Steuerkonsole GC-03, zentral (G4.5)</t>
  </si>
  <si>
    <t>Steuerkonsole GC-06, seitlich (G4.5)</t>
  </si>
  <si>
    <t>Fernsteuerkonsole GC-10 (G5)</t>
  </si>
  <si>
    <t>Fernsteuerkonsole GC-10L (G5) mit Windschutzscheibe und Reling</t>
  </si>
  <si>
    <t>Steuerkonsole GC-09, seitlich (G5)</t>
  </si>
  <si>
    <t>Steuerkonsole GC-08 (G5)</t>
  </si>
  <si>
    <t>Steuerkonsole GC-04, zentral (G5.2)</t>
  </si>
  <si>
    <t>Steuerkonsole GC-05, doppelte Konsole (G5.2)</t>
  </si>
  <si>
    <t>Steuerkonsole GC-07, seitlich (G5.2)</t>
  </si>
  <si>
    <t>Steuerkonsole GC-12 (G5.2)</t>
  </si>
  <si>
    <t>Lenksystem G4 (Fernsteuerkonsole GC-01/GC-01L)</t>
  </si>
  <si>
    <t>Lenksystem G4.5 (Fernsteuerkonsole GC-02)</t>
  </si>
  <si>
    <t>Lenksystem G5 (GC-10/GC-10L)</t>
  </si>
  <si>
    <t>Lenksystem G5 (GC-08, GC-09)</t>
  </si>
  <si>
    <t>Schwarzer Metallrumpf für G4.5</t>
  </si>
  <si>
    <t>Grauer Metallrumpf für G4.5</t>
  </si>
  <si>
    <t>Spezielle Rumpffarbe</t>
  </si>
  <si>
    <t>Eva-Marine-Deck-Set für G4.5</t>
  </si>
  <si>
    <t>Aluminiumboot G4.5</t>
  </si>
  <si>
    <t>Boote und optionales Zubehör</t>
  </si>
  <si>
    <t>Ausstattungskompatibilität:</t>
  </si>
  <si>
    <t>GELEX International Pricelist (valid from 01.01.2025)</t>
  </si>
  <si>
    <t>GELEX International-Preisliste (gültig ab dem 01.01.2025)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</si>
</sst>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sz val="8"/>
      <name val="Arial"/>
      <family val="2"/>
    </font>
    <font>
      <b/>
      <sz val="10"/>
      <color indexed="9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</font>
    <font>
      <sz val="1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26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7.5"/>
      <color rgb="FFC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u/>
      <sz val="16"/>
      <name val="Arial"/>
      <family val="2"/>
      <charset val="204"/>
    </font>
    <font>
      <sz val="16"/>
      <color rgb="FFFF0000"/>
      <name val="Arial"/>
      <family val="2"/>
      <charset val="204"/>
    </font>
    <font>
      <b/>
      <u/>
      <sz val="14"/>
      <color theme="0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C0000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7" fillId="0" borderId="0" xfId="0" applyFont="1"/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1" fillId="0" borderId="0" xfId="0" applyFont="1" applyAlignment="1">
      <alignment horizontal="right"/>
    </xf>
    <xf numFmtId="0" fontId="5" fillId="4" borderId="2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0" fontId="10" fillId="0" borderId="6" xfId="0" applyFont="1" applyBorder="1" applyAlignment="1">
      <alignment horizontal="left"/>
    </xf>
    <xf numFmtId="0" fontId="11" fillId="0" borderId="0" xfId="0" applyFont="1"/>
    <xf numFmtId="0" fontId="10" fillId="0" borderId="0" xfId="0" applyFont="1" applyAlignment="1">
      <alignment horizontal="left"/>
    </xf>
    <xf numFmtId="0" fontId="9" fillId="0" borderId="1" xfId="0" applyFont="1" applyBorder="1"/>
    <xf numFmtId="0" fontId="9" fillId="2" borderId="1" xfId="0" applyFont="1" applyFill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1" fillId="3" borderId="1" xfId="0" applyNumberFormat="1" applyFont="1" applyFill="1" applyBorder="1"/>
    <xf numFmtId="49" fontId="2" fillId="3" borderId="1" xfId="0" applyNumberFormat="1" applyFont="1" applyFill="1" applyBorder="1" applyAlignment="1">
      <alignment horizontal="center"/>
    </xf>
    <xf numFmtId="4" fontId="3" fillId="4" borderId="1" xfId="0" applyNumberFormat="1" applyFont="1" applyFill="1" applyBorder="1" applyAlignment="1">
      <alignment horizontal="center" vertical="center"/>
    </xf>
    <xf numFmtId="0" fontId="12" fillId="4" borderId="4" xfId="0" applyFont="1" applyFill="1" applyBorder="1"/>
    <xf numFmtId="0" fontId="3" fillId="4" borderId="7" xfId="0" applyFont="1" applyFill="1" applyBorder="1"/>
    <xf numFmtId="49" fontId="2" fillId="0" borderId="1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0" fontId="0" fillId="2" borderId="0" xfId="0" applyFill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4" fontId="6" fillId="5" borderId="1" xfId="0" applyNumberFormat="1" applyFont="1" applyFill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3" fillId="4" borderId="0" xfId="0" applyNumberFormat="1" applyFont="1" applyFill="1" applyAlignment="1">
      <alignment horizontal="center"/>
    </xf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7" fillId="0" borderId="0" xfId="0" applyFont="1"/>
    <xf numFmtId="4" fontId="6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1" fillId="4" borderId="0" xfId="0" applyFont="1" applyFill="1"/>
    <xf numFmtId="0" fontId="19" fillId="4" borderId="0" xfId="0" applyFont="1" applyFill="1" applyAlignment="1">
      <alignment horizontal="center" vertical="center"/>
    </xf>
    <xf numFmtId="9" fontId="19" fillId="4" borderId="0" xfId="0" applyNumberFormat="1" applyFont="1" applyFill="1" applyAlignment="1">
      <alignment horizontal="center" vertical="center"/>
    </xf>
    <xf numFmtId="4" fontId="3" fillId="4" borderId="1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4" fontId="6" fillId="6" borderId="1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0" fillId="2" borderId="17" xfId="0" applyFill="1" applyBorder="1"/>
    <xf numFmtId="0" fontId="0" fillId="2" borderId="20" xfId="0" applyFill="1" applyBorder="1"/>
    <xf numFmtId="0" fontId="0" fillId="2" borderId="25" xfId="0" applyFill="1" applyBorder="1"/>
    <xf numFmtId="0" fontId="0" fillId="2" borderId="28" xfId="0" applyFill="1" applyBorder="1"/>
    <xf numFmtId="0" fontId="0" fillId="2" borderId="31" xfId="0" applyFill="1" applyBorder="1"/>
    <xf numFmtId="0" fontId="9" fillId="7" borderId="1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wrapText="1"/>
    </xf>
    <xf numFmtId="0" fontId="9" fillId="6" borderId="1" xfId="0" applyFont="1" applyFill="1" applyBorder="1"/>
    <xf numFmtId="14" fontId="22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4" fontId="6" fillId="6" borderId="1" xfId="0" applyNumberFormat="1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2" fontId="1" fillId="0" borderId="0" xfId="0" applyNumberFormat="1" applyFont="1"/>
    <xf numFmtId="2" fontId="5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7" fillId="0" borderId="0" xfId="0" applyNumberFormat="1" applyFont="1"/>
    <xf numFmtId="2" fontId="0" fillId="0" borderId="0" xfId="0" applyNumberFormat="1"/>
    <xf numFmtId="4" fontId="3" fillId="4" borderId="32" xfId="0" applyNumberFormat="1" applyFont="1" applyFill="1" applyBorder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 wrapText="1"/>
    </xf>
    <xf numFmtId="2" fontId="15" fillId="2" borderId="0" xfId="0" applyNumberFormat="1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2" fontId="7" fillId="2" borderId="0" xfId="0" applyNumberFormat="1" applyFont="1" applyFill="1" applyAlignment="1">
      <alignment horizontal="center" vertical="center" wrapText="1"/>
    </xf>
    <xf numFmtId="2" fontId="0" fillId="2" borderId="0" xfId="0" applyNumberFormat="1" applyFill="1" applyAlignment="1">
      <alignment horizontal="center" vertical="center" wrapText="1"/>
    </xf>
    <xf numFmtId="4" fontId="10" fillId="5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2" fontId="3" fillId="8" borderId="0" xfId="0" applyNumberFormat="1" applyFont="1" applyFill="1" applyAlignment="1">
      <alignment horizontal="center"/>
    </xf>
    <xf numFmtId="4" fontId="2" fillId="0" borderId="10" xfId="0" applyNumberFormat="1" applyFont="1" applyBorder="1" applyAlignment="1">
      <alignment horizontal="center"/>
    </xf>
    <xf numFmtId="0" fontId="16" fillId="4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/>
    </xf>
    <xf numFmtId="0" fontId="16" fillId="4" borderId="10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2" fontId="20" fillId="0" borderId="19" xfId="0" applyNumberFormat="1" applyFont="1" applyBorder="1" applyAlignment="1">
      <alignment horizontal="center" vertical="center"/>
    </xf>
    <xf numFmtId="2" fontId="20" fillId="0" borderId="24" xfId="0" applyNumberFormat="1" applyFont="1" applyBorder="1" applyAlignment="1">
      <alignment horizontal="center" vertical="center"/>
    </xf>
    <xf numFmtId="2" fontId="20" fillId="0" borderId="30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23" fillId="6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14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0000FF"/>
      <color rgb="FF00FF00"/>
      <color rgb="FFFF00FF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28</xdr:row>
      <xdr:rowOff>104776</xdr:rowOff>
    </xdr:from>
    <xdr:to>
      <xdr:col>14</xdr:col>
      <xdr:colOff>371475</xdr:colOff>
      <xdr:row>42</xdr:row>
      <xdr:rowOff>148720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1" y="5457826"/>
          <a:ext cx="2724149" cy="2720469"/>
        </a:xfrm>
        <a:prstGeom prst="rect">
          <a:avLst/>
        </a:prstGeom>
      </xdr:spPr>
    </xdr:pic>
    <xdr:clientData/>
  </xdr:twoCellAnchor>
  <xdr:twoCellAnchor editAs="oneCell">
    <xdr:from>
      <xdr:col>7</xdr:col>
      <xdr:colOff>350026</xdr:colOff>
      <xdr:row>14</xdr:row>
      <xdr:rowOff>64275</xdr:rowOff>
    </xdr:from>
    <xdr:to>
      <xdr:col>11</xdr:col>
      <xdr:colOff>0</xdr:colOff>
      <xdr:row>28</xdr:row>
      <xdr:rowOff>5245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7901" y="2978925"/>
          <a:ext cx="2088374" cy="26174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223801</xdr:colOff>
      <xdr:row>15</xdr:row>
      <xdr:rowOff>119025</xdr:rowOff>
    </xdr:from>
    <xdr:to>
      <xdr:col>14</xdr:col>
      <xdr:colOff>336714</xdr:colOff>
      <xdr:row>28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0076" y="3233700"/>
          <a:ext cx="1941713" cy="2433675"/>
        </a:xfrm>
        <a:prstGeom prst="rect">
          <a:avLst/>
        </a:prstGeom>
      </xdr:spPr>
    </xdr:pic>
    <xdr:clientData/>
  </xdr:twoCellAnchor>
  <xdr:twoCellAnchor editAs="oneCell">
    <xdr:from>
      <xdr:col>7</xdr:col>
      <xdr:colOff>173776</xdr:colOff>
      <xdr:row>28</xdr:row>
      <xdr:rowOff>154726</xdr:rowOff>
    </xdr:from>
    <xdr:to>
      <xdr:col>10</xdr:col>
      <xdr:colOff>314326</xdr:colOff>
      <xdr:row>41</xdr:row>
      <xdr:rowOff>137015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651" y="5745901"/>
          <a:ext cx="1969350" cy="2468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219001</xdr:colOff>
      <xdr:row>57</xdr:row>
      <xdr:rowOff>123750</xdr:rowOff>
    </xdr:from>
    <xdr:to>
      <xdr:col>14</xdr:col>
      <xdr:colOff>198951</xdr:colOff>
      <xdr:row>69</xdr:row>
      <xdr:rowOff>104775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276" y="11029875"/>
          <a:ext cx="1808750" cy="2267025"/>
        </a:xfrm>
        <a:prstGeom prst="rect">
          <a:avLst/>
        </a:prstGeom>
      </xdr:spPr>
    </xdr:pic>
    <xdr:clientData/>
  </xdr:twoCellAnchor>
  <xdr:twoCellAnchor editAs="oneCell">
    <xdr:from>
      <xdr:col>7</xdr:col>
      <xdr:colOff>264227</xdr:colOff>
      <xdr:row>57</xdr:row>
      <xdr:rowOff>35625</xdr:rowOff>
    </xdr:from>
    <xdr:to>
      <xdr:col>10</xdr:col>
      <xdr:colOff>261291</xdr:colOff>
      <xdr:row>69</xdr:row>
      <xdr:rowOff>38100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2102" y="11179875"/>
          <a:ext cx="1825864" cy="2288475"/>
        </a:xfrm>
        <a:prstGeom prst="rect">
          <a:avLst/>
        </a:prstGeom>
      </xdr:spPr>
    </xdr:pic>
    <xdr:clientData/>
  </xdr:twoCellAnchor>
  <xdr:twoCellAnchor editAs="oneCell">
    <xdr:from>
      <xdr:col>7</xdr:col>
      <xdr:colOff>395175</xdr:colOff>
      <xdr:row>0</xdr:row>
      <xdr:rowOff>114300</xdr:rowOff>
    </xdr:from>
    <xdr:to>
      <xdr:col>10</xdr:col>
      <xdr:colOff>568944</xdr:colOff>
      <xdr:row>13</xdr:row>
      <xdr:rowOff>138225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050" y="352425"/>
          <a:ext cx="2002569" cy="2509950"/>
        </a:xfrm>
        <a:prstGeom prst="rect">
          <a:avLst/>
        </a:prstGeom>
      </xdr:spPr>
    </xdr:pic>
    <xdr:clientData/>
  </xdr:twoCellAnchor>
  <xdr:twoCellAnchor editAs="oneCell">
    <xdr:from>
      <xdr:col>11</xdr:col>
      <xdr:colOff>87976</xdr:colOff>
      <xdr:row>0</xdr:row>
      <xdr:rowOff>171450</xdr:rowOff>
    </xdr:from>
    <xdr:to>
      <xdr:col>14</xdr:col>
      <xdr:colOff>256060</xdr:colOff>
      <xdr:row>13</xdr:row>
      <xdr:rowOff>188250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4251" y="409575"/>
          <a:ext cx="1996884" cy="2502825"/>
        </a:xfrm>
        <a:prstGeom prst="rect">
          <a:avLst/>
        </a:prstGeom>
      </xdr:spPr>
    </xdr:pic>
    <xdr:clientData/>
  </xdr:twoCellAnchor>
  <xdr:twoCellAnchor editAs="oneCell">
    <xdr:from>
      <xdr:col>7</xdr:col>
      <xdr:colOff>266551</xdr:colOff>
      <xdr:row>42</xdr:row>
      <xdr:rowOff>161776</xdr:rowOff>
    </xdr:from>
    <xdr:to>
      <xdr:col>10</xdr:col>
      <xdr:colOff>361950</xdr:colOff>
      <xdr:row>55</xdr:row>
      <xdr:rowOff>87475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426" y="8429476"/>
          <a:ext cx="1924199" cy="2411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283201</xdr:colOff>
      <xdr:row>43</xdr:row>
      <xdr:rowOff>140325</xdr:rowOff>
    </xdr:from>
    <xdr:to>
      <xdr:col>14</xdr:col>
      <xdr:colOff>249927</xdr:colOff>
      <xdr:row>55</xdr:row>
      <xdr:rowOff>104775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476" y="8608050"/>
          <a:ext cx="1795526" cy="2250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36634</xdr:colOff>
      <xdr:row>10</xdr:row>
      <xdr:rowOff>51288</xdr:rowOff>
    </xdr:from>
    <xdr:to>
      <xdr:col>7</xdr:col>
      <xdr:colOff>564173</xdr:colOff>
      <xdr:row>10</xdr:row>
      <xdr:rowOff>732692</xdr:rowOff>
    </xdr:to>
    <xdr:pic>
      <xdr:nvPicPr>
        <xdr:cNvPr id="2" name="Рисунок 1" descr="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2759" y="2537313"/>
          <a:ext cx="1137139" cy="681404"/>
        </a:xfrm>
        <a:prstGeom prst="rect">
          <a:avLst/>
        </a:prstGeom>
      </xdr:spPr>
    </xdr:pic>
    <xdr:clientData/>
  </xdr:twoCellAnchor>
  <xdr:twoCellAnchor editAs="oneCell">
    <xdr:from>
      <xdr:col>6</xdr:col>
      <xdr:colOff>33617</xdr:colOff>
      <xdr:row>11</xdr:row>
      <xdr:rowOff>29809</xdr:rowOff>
    </xdr:from>
    <xdr:to>
      <xdr:col>7</xdr:col>
      <xdr:colOff>558753</xdr:colOff>
      <xdr:row>11</xdr:row>
      <xdr:rowOff>717177</xdr:rowOff>
    </xdr:to>
    <xdr:pic>
      <xdr:nvPicPr>
        <xdr:cNvPr id="3" name="Рисунок 2" descr="3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29742" y="3277834"/>
          <a:ext cx="1134736" cy="687368"/>
        </a:xfrm>
        <a:prstGeom prst="rect">
          <a:avLst/>
        </a:prstGeom>
      </xdr:spPr>
    </xdr:pic>
    <xdr:clientData/>
  </xdr:twoCellAnchor>
  <xdr:twoCellAnchor editAs="oneCell">
    <xdr:from>
      <xdr:col>6</xdr:col>
      <xdr:colOff>33130</xdr:colOff>
      <xdr:row>12</xdr:row>
      <xdr:rowOff>16564</xdr:rowOff>
    </xdr:from>
    <xdr:to>
      <xdr:col>7</xdr:col>
      <xdr:colOff>571498</xdr:colOff>
      <xdr:row>12</xdr:row>
      <xdr:rowOff>729843</xdr:rowOff>
    </xdr:to>
    <xdr:pic>
      <xdr:nvPicPr>
        <xdr:cNvPr id="4" name="Рисунок 3" descr="4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29255" y="4026589"/>
          <a:ext cx="1147968" cy="71327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13</xdr:row>
      <xdr:rowOff>19049</xdr:rowOff>
    </xdr:from>
    <xdr:to>
      <xdr:col>7</xdr:col>
      <xdr:colOff>576596</xdr:colOff>
      <xdr:row>13</xdr:row>
      <xdr:rowOff>742950</xdr:rowOff>
    </xdr:to>
    <xdr:pic>
      <xdr:nvPicPr>
        <xdr:cNvPr id="5" name="Рисунок 4" descr="5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4225" y="4791074"/>
          <a:ext cx="1148096" cy="723901"/>
        </a:xfrm>
        <a:prstGeom prst="rect">
          <a:avLst/>
        </a:prstGeom>
      </xdr:spPr>
    </xdr:pic>
    <xdr:clientData/>
  </xdr:twoCellAnchor>
  <xdr:twoCellAnchor editAs="oneCell">
    <xdr:from>
      <xdr:col>6</xdr:col>
      <xdr:colOff>177248</xdr:colOff>
      <xdr:row>14</xdr:row>
      <xdr:rowOff>24848</xdr:rowOff>
    </xdr:from>
    <xdr:to>
      <xdr:col>7</xdr:col>
      <xdr:colOff>323022</xdr:colOff>
      <xdr:row>14</xdr:row>
      <xdr:rowOff>744920</xdr:rowOff>
    </xdr:to>
    <xdr:pic>
      <xdr:nvPicPr>
        <xdr:cNvPr id="6" name="Рисунок 5" descr="6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73373" y="5558873"/>
          <a:ext cx="755374" cy="72007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15</xdr:row>
      <xdr:rowOff>47625</xdr:rowOff>
    </xdr:from>
    <xdr:to>
      <xdr:col>7</xdr:col>
      <xdr:colOff>571500</xdr:colOff>
      <xdr:row>16</xdr:row>
      <xdr:rowOff>0</xdr:rowOff>
    </xdr:to>
    <xdr:pic>
      <xdr:nvPicPr>
        <xdr:cNvPr id="7" name="Рисунок 6" descr="7-1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0" y="6343650"/>
          <a:ext cx="1133475" cy="71437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5</xdr:row>
      <xdr:rowOff>200025</xdr:rowOff>
    </xdr:from>
    <xdr:to>
      <xdr:col>18</xdr:col>
      <xdr:colOff>19050</xdr:colOff>
      <xdr:row>8</xdr:row>
      <xdr:rowOff>76200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982450" y="323850"/>
          <a:ext cx="2447925" cy="7715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85724</xdr:colOff>
      <xdr:row>8</xdr:row>
      <xdr:rowOff>28574</xdr:rowOff>
    </xdr:from>
    <xdr:to>
      <xdr:col>7</xdr:col>
      <xdr:colOff>495299</xdr:colOff>
      <xdr:row>8</xdr:row>
      <xdr:rowOff>732769</xdr:rowOff>
    </xdr:to>
    <xdr:pic>
      <xdr:nvPicPr>
        <xdr:cNvPr id="9" name="Рисунок 8" descr="8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81849" y="990599"/>
          <a:ext cx="1019175" cy="704195"/>
        </a:xfrm>
        <a:prstGeom prst="rect">
          <a:avLst/>
        </a:prstGeom>
      </xdr:spPr>
    </xdr:pic>
    <xdr:clientData/>
  </xdr:twoCellAnchor>
  <xdr:twoCellAnchor editAs="oneCell">
    <xdr:from>
      <xdr:col>6</xdr:col>
      <xdr:colOff>157985</xdr:colOff>
      <xdr:row>9</xdr:row>
      <xdr:rowOff>11907</xdr:rowOff>
    </xdr:from>
    <xdr:to>
      <xdr:col>7</xdr:col>
      <xdr:colOff>476250</xdr:colOff>
      <xdr:row>9</xdr:row>
      <xdr:rowOff>750095</xdr:rowOff>
    </xdr:to>
    <xdr:pic>
      <xdr:nvPicPr>
        <xdr:cNvPr id="10" name="Рисунок 9" descr="1.jp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54110" y="1735932"/>
          <a:ext cx="927865" cy="738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M120"/>
  <sheetViews>
    <sheetView workbookViewId="0">
      <selection activeCell="B1" sqref="B1"/>
    </sheetView>
  </sheetViews>
  <sheetFormatPr defaultColWidth="9.140625" defaultRowHeight="15" outlineLevelCol="1" x14ac:dyDescent="0.25"/>
  <cols>
    <col min="1" max="1" width="8.28515625" customWidth="1"/>
    <col min="2" max="2" width="10.85546875" customWidth="1"/>
    <col min="3" max="3" width="62.5703125" customWidth="1"/>
    <col min="4" max="5" width="13.85546875" customWidth="1"/>
    <col min="6" max="6" width="10.85546875" style="91" customWidth="1"/>
    <col min="7" max="10" width="10.7109375" customWidth="1" outlineLevel="1"/>
    <col min="11" max="13" width="9.140625" style="85"/>
    <col min="78" max="78" width="3.28515625" customWidth="1"/>
    <col min="79" max="79" width="8.140625" customWidth="1"/>
    <col min="80" max="80" width="20.28515625" customWidth="1"/>
    <col min="81" max="81" width="37.7109375" customWidth="1"/>
    <col min="82" max="82" width="13" customWidth="1"/>
    <col min="83" max="83" width="15" customWidth="1"/>
    <col min="84" max="85" width="9.140625" customWidth="1"/>
    <col min="93" max="93" width="5.28515625" customWidth="1"/>
    <col min="94" max="94" width="8.42578125" customWidth="1"/>
    <col min="99" max="99" width="2.42578125" customWidth="1"/>
    <col min="100" max="100" width="12.7109375" customWidth="1"/>
  </cols>
  <sheetData>
    <row r="1" spans="2:13" s="1" customFormat="1" ht="24" thickBot="1" x14ac:dyDescent="0.4">
      <c r="B1" s="27" t="s">
        <v>455</v>
      </c>
      <c r="C1" s="28"/>
      <c r="D1" s="55"/>
      <c r="E1" s="56"/>
      <c r="F1" s="87"/>
      <c r="K1" s="81"/>
      <c r="L1" s="81"/>
      <c r="M1" s="81"/>
    </row>
    <row r="2" spans="2:13" s="1" customFormat="1" ht="45" customHeight="1" x14ac:dyDescent="0.5">
      <c r="B2" s="18" t="s">
        <v>199</v>
      </c>
      <c r="C2" s="2"/>
      <c r="D2" s="49"/>
      <c r="E2" s="72">
        <v>45485</v>
      </c>
      <c r="F2" s="88"/>
      <c r="H2" s="81"/>
      <c r="I2" s="81"/>
      <c r="J2" s="81"/>
    </row>
    <row r="3" spans="2:13" s="1" customFormat="1" ht="12.75" x14ac:dyDescent="0.2">
      <c r="B3" s="3"/>
      <c r="D3" s="40"/>
      <c r="E3" s="40"/>
      <c r="F3" s="88"/>
      <c r="H3" s="81"/>
      <c r="I3" s="81"/>
      <c r="J3" s="81"/>
    </row>
    <row r="4" spans="2:13" s="4" customFormat="1" ht="12.75" customHeight="1" x14ac:dyDescent="0.2">
      <c r="B4" s="12" t="s">
        <v>1</v>
      </c>
      <c r="C4" s="13" t="s">
        <v>2</v>
      </c>
      <c r="D4" s="41" t="s">
        <v>200</v>
      </c>
      <c r="E4" s="41" t="s">
        <v>116</v>
      </c>
      <c r="F4" s="88"/>
      <c r="H4" s="82"/>
      <c r="I4" s="82"/>
      <c r="J4" s="82"/>
    </row>
    <row r="5" spans="2:13" s="4" customFormat="1" ht="39.75" customHeight="1" x14ac:dyDescent="0.2">
      <c r="B5" s="14"/>
      <c r="C5" s="15"/>
      <c r="D5" s="42" t="s">
        <v>241</v>
      </c>
      <c r="E5" s="42" t="s">
        <v>241</v>
      </c>
      <c r="F5" s="88"/>
      <c r="H5" s="82"/>
      <c r="I5" s="82"/>
      <c r="J5" s="82"/>
    </row>
    <row r="6" spans="2:13" s="5" customFormat="1" ht="23.25" customHeight="1" x14ac:dyDescent="0.25">
      <c r="B6" s="17" t="s">
        <v>3</v>
      </c>
      <c r="C6" s="6"/>
      <c r="D6" s="6"/>
      <c r="E6" s="6"/>
      <c r="F6" s="89"/>
      <c r="K6" s="83"/>
      <c r="L6" s="83"/>
      <c r="M6" s="83"/>
    </row>
    <row r="7" spans="2:13" s="7" customFormat="1" ht="16.5" customHeight="1" x14ac:dyDescent="0.2">
      <c r="B7" s="34" t="s">
        <v>4</v>
      </c>
      <c r="C7" s="58" t="s">
        <v>124</v>
      </c>
      <c r="D7" s="59">
        <v>5125.1129999999985</v>
      </c>
      <c r="E7" s="44">
        <v>4270.9274999999989</v>
      </c>
      <c r="F7" s="90"/>
      <c r="K7" s="84"/>
      <c r="L7" s="84"/>
      <c r="M7" s="84"/>
    </row>
    <row r="8" spans="2:13" s="7" customFormat="1" ht="16.5" customHeight="1" x14ac:dyDescent="0.2">
      <c r="B8" s="34" t="s">
        <v>5</v>
      </c>
      <c r="C8" s="58" t="s">
        <v>138</v>
      </c>
      <c r="D8" s="59">
        <v>7448.2739999999976</v>
      </c>
      <c r="E8" s="44">
        <v>6206.8949999999986</v>
      </c>
      <c r="F8" s="90"/>
      <c r="K8" s="84"/>
      <c r="L8" s="84"/>
      <c r="M8" s="84"/>
    </row>
    <row r="9" spans="2:13" s="7" customFormat="1" ht="16.5" customHeight="1" x14ac:dyDescent="0.2">
      <c r="B9" s="34" t="s">
        <v>6</v>
      </c>
      <c r="C9" s="58" t="s">
        <v>161</v>
      </c>
      <c r="D9" s="59">
        <v>11131.424999999997</v>
      </c>
      <c r="E9" s="44">
        <v>9276.1874999999982</v>
      </c>
      <c r="F9" s="90"/>
      <c r="K9" s="84"/>
      <c r="L9" s="84"/>
      <c r="M9" s="84"/>
    </row>
    <row r="10" spans="2:13" s="7" customFormat="1" ht="16.5" customHeight="1" x14ac:dyDescent="0.2">
      <c r="B10" s="34" t="s">
        <v>7</v>
      </c>
      <c r="C10" s="58" t="s">
        <v>182</v>
      </c>
      <c r="D10" s="59">
        <v>11654.927999999996</v>
      </c>
      <c r="E10" s="44">
        <v>9712.4399999999969</v>
      </c>
      <c r="F10" s="90"/>
      <c r="K10" s="84"/>
      <c r="L10" s="84"/>
      <c r="M10" s="84"/>
    </row>
    <row r="11" spans="2:13" s="1" customFormat="1" ht="27.75" customHeight="1" x14ac:dyDescent="0.3">
      <c r="B11" s="50" t="s">
        <v>8</v>
      </c>
      <c r="C11" s="2"/>
      <c r="D11" s="11"/>
      <c r="E11" s="11"/>
      <c r="F11" s="90"/>
      <c r="G11" s="99" t="s">
        <v>121</v>
      </c>
      <c r="H11" s="99"/>
      <c r="I11" s="99"/>
      <c r="J11" s="99"/>
      <c r="K11" s="81"/>
      <c r="L11" s="81"/>
      <c r="M11" s="81"/>
    </row>
    <row r="12" spans="2:13" s="1" customFormat="1" ht="24.75" customHeight="1" x14ac:dyDescent="0.25">
      <c r="B12" s="19" t="s">
        <v>10</v>
      </c>
      <c r="C12"/>
      <c r="D12" s="16"/>
      <c r="E12" s="16"/>
      <c r="F12" s="90"/>
      <c r="G12" s="86" t="s">
        <v>125</v>
      </c>
      <c r="H12" s="26" t="s">
        <v>139</v>
      </c>
      <c r="I12" s="26" t="s">
        <v>162</v>
      </c>
      <c r="J12" s="57" t="s">
        <v>183</v>
      </c>
      <c r="K12" s="81"/>
      <c r="L12" s="81"/>
      <c r="M12" s="81"/>
    </row>
    <row r="13" spans="2:13" s="1" customFormat="1" ht="15.75" x14ac:dyDescent="0.25">
      <c r="B13" s="8" t="s">
        <v>86</v>
      </c>
      <c r="C13" s="10" t="s">
        <v>126</v>
      </c>
      <c r="D13" s="44">
        <v>55.200689999999987</v>
      </c>
      <c r="E13" s="44">
        <v>46.000574999999991</v>
      </c>
      <c r="F13" s="90"/>
      <c r="G13" s="23" t="s">
        <v>30</v>
      </c>
      <c r="H13" s="24"/>
      <c r="I13" s="24"/>
      <c r="J13" s="24"/>
      <c r="K13" s="81"/>
      <c r="L13" s="81"/>
      <c r="M13" s="81"/>
    </row>
    <row r="14" spans="2:13" s="1" customFormat="1" ht="15.75" x14ac:dyDescent="0.25">
      <c r="B14" s="8" t="s">
        <v>87</v>
      </c>
      <c r="C14" s="10" t="s">
        <v>140</v>
      </c>
      <c r="D14" s="44">
        <v>113.15861999999998</v>
      </c>
      <c r="E14" s="44">
        <v>94.298849999999987</v>
      </c>
      <c r="F14" s="90"/>
      <c r="G14" s="25"/>
      <c r="H14" s="23" t="s">
        <v>30</v>
      </c>
      <c r="I14" s="24"/>
      <c r="J14" s="24"/>
      <c r="K14" s="81"/>
      <c r="L14" s="81"/>
      <c r="M14" s="81"/>
    </row>
    <row r="15" spans="2:13" s="1" customFormat="1" ht="15.75" x14ac:dyDescent="0.25">
      <c r="B15" s="8" t="s">
        <v>88</v>
      </c>
      <c r="C15" s="10" t="s">
        <v>163</v>
      </c>
      <c r="D15" s="44">
        <v>206.99792999999994</v>
      </c>
      <c r="E15" s="44">
        <v>172.49827499999995</v>
      </c>
      <c r="F15" s="90"/>
      <c r="G15" s="25"/>
      <c r="H15" s="24"/>
      <c r="I15" s="23" t="s">
        <v>30</v>
      </c>
      <c r="J15" s="24"/>
      <c r="K15" s="81"/>
      <c r="L15" s="81"/>
      <c r="M15" s="81"/>
    </row>
    <row r="16" spans="2:13" s="1" customFormat="1" ht="15.75" x14ac:dyDescent="0.25">
      <c r="B16" s="8" t="s">
        <v>89</v>
      </c>
      <c r="C16" s="10" t="s">
        <v>184</v>
      </c>
      <c r="D16" s="44">
        <v>237.35861999999997</v>
      </c>
      <c r="E16" s="44">
        <v>197.79884999999999</v>
      </c>
      <c r="F16" s="90"/>
      <c r="G16" s="25"/>
      <c r="H16" s="24"/>
      <c r="I16" s="24"/>
      <c r="J16" s="23" t="s">
        <v>30</v>
      </c>
      <c r="K16" s="81"/>
      <c r="L16" s="81"/>
      <c r="M16" s="81"/>
    </row>
    <row r="17" spans="2:13" s="1" customFormat="1" ht="15.75" x14ac:dyDescent="0.25">
      <c r="B17" s="8" t="s">
        <v>106</v>
      </c>
      <c r="C17" s="10" t="s">
        <v>127</v>
      </c>
      <c r="D17" s="44">
        <v>55.200689999999987</v>
      </c>
      <c r="E17" s="44">
        <v>46.000574999999991</v>
      </c>
      <c r="F17" s="90"/>
      <c r="G17" s="23" t="s">
        <v>30</v>
      </c>
      <c r="H17" s="24"/>
      <c r="I17" s="24"/>
      <c r="J17" s="24"/>
      <c r="K17" s="81"/>
      <c r="L17" s="81"/>
      <c r="M17" s="81"/>
    </row>
    <row r="18" spans="2:13" s="1" customFormat="1" ht="15.75" x14ac:dyDescent="0.25">
      <c r="B18" s="8" t="s">
        <v>107</v>
      </c>
      <c r="C18" s="10" t="s">
        <v>141</v>
      </c>
      <c r="D18" s="44">
        <v>113.15861999999998</v>
      </c>
      <c r="E18" s="44">
        <v>94.298849999999987</v>
      </c>
      <c r="F18" s="90"/>
      <c r="G18" s="25"/>
      <c r="H18" s="23" t="s">
        <v>30</v>
      </c>
      <c r="I18" s="24"/>
      <c r="J18" s="24"/>
      <c r="K18" s="81"/>
      <c r="L18" s="81"/>
      <c r="M18" s="81"/>
    </row>
    <row r="19" spans="2:13" s="1" customFormat="1" ht="15.75" x14ac:dyDescent="0.25">
      <c r="B19" s="8" t="s">
        <v>108</v>
      </c>
      <c r="C19" s="10" t="s">
        <v>164</v>
      </c>
      <c r="D19" s="44">
        <v>206.99792999999994</v>
      </c>
      <c r="E19" s="44">
        <v>172.49827499999995</v>
      </c>
      <c r="F19" s="90"/>
      <c r="G19" s="25"/>
      <c r="H19" s="24"/>
      <c r="I19" s="23" t="s">
        <v>30</v>
      </c>
      <c r="J19" s="24"/>
      <c r="K19" s="81"/>
      <c r="L19" s="81"/>
      <c r="M19" s="81"/>
    </row>
    <row r="20" spans="2:13" s="1" customFormat="1" ht="15.75" x14ac:dyDescent="0.25">
      <c r="B20" s="8" t="s">
        <v>109</v>
      </c>
      <c r="C20" s="10" t="s">
        <v>185</v>
      </c>
      <c r="D20" s="44">
        <v>237.35861999999997</v>
      </c>
      <c r="E20" s="44">
        <v>197.79884999999999</v>
      </c>
      <c r="F20" s="90"/>
      <c r="G20" s="25"/>
      <c r="H20" s="24"/>
      <c r="I20" s="24"/>
      <c r="J20" s="23" t="s">
        <v>30</v>
      </c>
      <c r="K20" s="81"/>
      <c r="L20" s="81"/>
      <c r="M20" s="81"/>
    </row>
    <row r="21" spans="2:13" s="1" customFormat="1" ht="15.75" x14ac:dyDescent="0.25">
      <c r="B21" s="8" t="s">
        <v>90</v>
      </c>
      <c r="C21" s="10" t="s">
        <v>15</v>
      </c>
      <c r="D21" s="92" t="s">
        <v>117</v>
      </c>
      <c r="E21" s="92" t="s">
        <v>117</v>
      </c>
      <c r="F21" s="90"/>
      <c r="G21" s="23" t="s">
        <v>30</v>
      </c>
      <c r="H21" s="23" t="s">
        <v>30</v>
      </c>
      <c r="I21" s="23" t="s">
        <v>30</v>
      </c>
      <c r="J21" s="23" t="s">
        <v>30</v>
      </c>
      <c r="K21" s="81"/>
      <c r="L21" s="81"/>
      <c r="M21" s="81"/>
    </row>
    <row r="22" spans="2:13" s="1" customFormat="1" ht="15.75" x14ac:dyDescent="0.25">
      <c r="B22" s="34" t="s">
        <v>11</v>
      </c>
      <c r="C22" s="37" t="s">
        <v>128</v>
      </c>
      <c r="D22" s="44">
        <v>358.80137999999994</v>
      </c>
      <c r="E22" s="44">
        <v>299.00114999999994</v>
      </c>
      <c r="F22" s="90"/>
      <c r="G22" s="23" t="s">
        <v>30</v>
      </c>
      <c r="H22" s="24"/>
      <c r="I22" s="24"/>
      <c r="J22" s="24"/>
      <c r="K22" s="81"/>
      <c r="L22" s="81"/>
      <c r="M22" s="81"/>
    </row>
    <row r="23" spans="2:13" s="1" customFormat="1" ht="15.75" x14ac:dyDescent="0.25">
      <c r="B23" s="8" t="s">
        <v>12</v>
      </c>
      <c r="C23" s="10" t="s">
        <v>142</v>
      </c>
      <c r="D23" s="44">
        <v>407.10275999999993</v>
      </c>
      <c r="E23" s="44">
        <v>339.25229999999993</v>
      </c>
      <c r="F23" s="90"/>
      <c r="G23" s="25"/>
      <c r="H23" s="23" t="s">
        <v>30</v>
      </c>
      <c r="I23" s="24"/>
      <c r="J23" s="24"/>
      <c r="K23" s="81"/>
      <c r="L23" s="81"/>
      <c r="M23" s="81"/>
    </row>
    <row r="24" spans="2:13" s="1" customFormat="1" ht="15.75" x14ac:dyDescent="0.25">
      <c r="B24" s="8" t="s">
        <v>13</v>
      </c>
      <c r="C24" s="10" t="s">
        <v>165</v>
      </c>
      <c r="D24" s="44">
        <v>683.0999999999998</v>
      </c>
      <c r="E24" s="44">
        <v>569.24999999999989</v>
      </c>
      <c r="F24" s="90"/>
      <c r="G24" s="25"/>
      <c r="H24" s="24"/>
      <c r="I24" s="23" t="s">
        <v>30</v>
      </c>
      <c r="J24" s="24"/>
      <c r="K24" s="81"/>
      <c r="L24" s="81"/>
      <c r="M24" s="81"/>
    </row>
    <row r="25" spans="2:13" s="1" customFormat="1" ht="15.75" x14ac:dyDescent="0.25">
      <c r="B25" s="8" t="s">
        <v>14</v>
      </c>
      <c r="C25" s="10" t="s">
        <v>186</v>
      </c>
      <c r="D25" s="44">
        <v>532.68137999999988</v>
      </c>
      <c r="E25" s="44">
        <v>443.90114999999992</v>
      </c>
      <c r="F25" s="90"/>
      <c r="G25" s="25"/>
      <c r="H25" s="24"/>
      <c r="I25" s="24"/>
      <c r="J25" s="23" t="s">
        <v>30</v>
      </c>
      <c r="K25" s="81"/>
      <c r="L25" s="81"/>
      <c r="M25" s="81"/>
    </row>
    <row r="26" spans="2:13" ht="15.75" x14ac:dyDescent="0.25">
      <c r="B26" s="19" t="s">
        <v>16</v>
      </c>
      <c r="F26" s="90"/>
      <c r="G26" s="26" t="s">
        <v>125</v>
      </c>
      <c r="H26" s="26" t="s">
        <v>139</v>
      </c>
      <c r="I26" s="26" t="s">
        <v>162</v>
      </c>
      <c r="J26" s="26" t="s">
        <v>183</v>
      </c>
    </row>
    <row r="27" spans="2:13" ht="15.75" x14ac:dyDescent="0.25">
      <c r="B27" s="22" t="s">
        <v>17</v>
      </c>
      <c r="C27" s="33" t="s">
        <v>112</v>
      </c>
      <c r="D27" s="44">
        <v>394.68275999999986</v>
      </c>
      <c r="E27" s="44">
        <v>328.90229999999991</v>
      </c>
      <c r="F27" s="90"/>
      <c r="G27" s="23" t="s">
        <v>30</v>
      </c>
      <c r="H27" s="24"/>
      <c r="I27" s="24"/>
      <c r="J27" s="24"/>
    </row>
    <row r="28" spans="2:13" ht="15.75" x14ac:dyDescent="0.25">
      <c r="B28" s="22" t="s">
        <v>18</v>
      </c>
      <c r="C28" s="21" t="s">
        <v>113</v>
      </c>
      <c r="D28" s="44">
        <v>569.94137999999987</v>
      </c>
      <c r="E28" s="44">
        <v>474.95114999999987</v>
      </c>
      <c r="F28" s="90"/>
      <c r="G28" s="23" t="s">
        <v>30</v>
      </c>
      <c r="H28" s="24"/>
      <c r="I28" s="24"/>
      <c r="J28" s="24"/>
    </row>
    <row r="29" spans="2:13" ht="15.75" x14ac:dyDescent="0.25">
      <c r="B29" s="22" t="s">
        <v>19</v>
      </c>
      <c r="C29" s="33" t="s">
        <v>114</v>
      </c>
      <c r="D29" s="44">
        <v>394.68275999999986</v>
      </c>
      <c r="E29" s="44">
        <v>328.90229999999991</v>
      </c>
      <c r="F29" s="90"/>
      <c r="G29" s="25"/>
      <c r="H29" s="23" t="s">
        <v>30</v>
      </c>
      <c r="I29" s="24"/>
      <c r="J29" s="24"/>
    </row>
    <row r="30" spans="2:13" ht="15.75" x14ac:dyDescent="0.25">
      <c r="B30" s="22" t="s">
        <v>20</v>
      </c>
      <c r="C30" s="21" t="s">
        <v>115</v>
      </c>
      <c r="D30" s="44">
        <v>569.94137999999987</v>
      </c>
      <c r="E30" s="44">
        <v>474.95114999999987</v>
      </c>
      <c r="F30" s="90"/>
      <c r="G30" s="25"/>
      <c r="H30" s="23" t="s">
        <v>30</v>
      </c>
      <c r="I30" s="24"/>
      <c r="J30" s="24"/>
    </row>
    <row r="31" spans="2:13" ht="15.75" x14ac:dyDescent="0.25">
      <c r="B31" s="22" t="s">
        <v>21</v>
      </c>
      <c r="C31" s="21" t="s">
        <v>143</v>
      </c>
      <c r="D31" s="44">
        <v>689.99930999999981</v>
      </c>
      <c r="E31" s="44">
        <v>574.99942499999986</v>
      </c>
      <c r="F31" s="90"/>
      <c r="G31" s="25"/>
      <c r="H31" s="23" t="s">
        <v>30</v>
      </c>
      <c r="I31" s="24"/>
      <c r="J31" s="24"/>
    </row>
    <row r="32" spans="2:13" ht="15.75" x14ac:dyDescent="0.25">
      <c r="B32" s="22" t="s">
        <v>22</v>
      </c>
      <c r="C32" s="21" t="s">
        <v>144</v>
      </c>
      <c r="D32" s="44">
        <v>579.59792999999991</v>
      </c>
      <c r="E32" s="44">
        <v>482.99827499999992</v>
      </c>
      <c r="F32" s="90"/>
      <c r="G32" s="25"/>
      <c r="H32" s="23" t="s">
        <v>30</v>
      </c>
      <c r="I32" s="24"/>
      <c r="J32" s="24"/>
    </row>
    <row r="33" spans="1:10" ht="15.75" x14ac:dyDescent="0.25">
      <c r="B33" s="22" t="s">
        <v>23</v>
      </c>
      <c r="C33" s="21" t="s">
        <v>166</v>
      </c>
      <c r="D33" s="44">
        <v>394.68275999999986</v>
      </c>
      <c r="E33" s="44">
        <v>328.90229999999991</v>
      </c>
      <c r="F33" s="90"/>
      <c r="G33" s="25"/>
      <c r="H33" s="24"/>
      <c r="I33" s="23" t="s">
        <v>30</v>
      </c>
      <c r="J33" s="24"/>
    </row>
    <row r="34" spans="1:10" ht="15.75" customHeight="1" x14ac:dyDescent="0.25">
      <c r="B34" s="22" t="s">
        <v>24</v>
      </c>
      <c r="C34" s="21" t="s">
        <v>167</v>
      </c>
      <c r="D34" s="44">
        <v>569.94137999999987</v>
      </c>
      <c r="E34" s="44">
        <v>474.95114999999987</v>
      </c>
      <c r="F34" s="90"/>
      <c r="G34" s="25"/>
      <c r="H34" s="24"/>
      <c r="I34" s="23" t="s">
        <v>30</v>
      </c>
      <c r="J34" s="24"/>
    </row>
    <row r="35" spans="1:10" ht="15.75" x14ac:dyDescent="0.25">
      <c r="B35" s="22" t="s">
        <v>25</v>
      </c>
      <c r="C35" s="21" t="s">
        <v>168</v>
      </c>
      <c r="D35" s="44">
        <v>689.99930999999981</v>
      </c>
      <c r="E35" s="44">
        <v>574.99942499999986</v>
      </c>
      <c r="F35" s="90"/>
      <c r="G35" s="25"/>
      <c r="H35" s="24"/>
      <c r="I35" s="23" t="s">
        <v>30</v>
      </c>
      <c r="J35" s="24"/>
    </row>
    <row r="36" spans="1:10" ht="15.75" x14ac:dyDescent="0.25">
      <c r="B36" s="22" t="s">
        <v>26</v>
      </c>
      <c r="C36" s="21" t="s">
        <v>169</v>
      </c>
      <c r="D36" s="44">
        <v>1656.0020699999995</v>
      </c>
      <c r="E36" s="44">
        <v>1380.0017249999996</v>
      </c>
      <c r="F36" s="90"/>
      <c r="G36" s="25"/>
      <c r="H36" s="24"/>
      <c r="I36" s="23" t="s">
        <v>30</v>
      </c>
      <c r="J36" s="24"/>
    </row>
    <row r="37" spans="1:10" ht="15.75" x14ac:dyDescent="0.25">
      <c r="B37" s="22" t="s">
        <v>27</v>
      </c>
      <c r="C37" s="21" t="s">
        <v>209</v>
      </c>
      <c r="D37" s="44">
        <v>725.19137999999987</v>
      </c>
      <c r="E37" s="44">
        <v>604.32614999999987</v>
      </c>
      <c r="F37" s="90"/>
      <c r="G37" s="25"/>
      <c r="H37" s="24"/>
      <c r="I37" s="24"/>
      <c r="J37" s="23" t="s">
        <v>30</v>
      </c>
    </row>
    <row r="38" spans="1:10" ht="15.75" x14ac:dyDescent="0.25">
      <c r="B38" s="22" t="s">
        <v>28</v>
      </c>
      <c r="C38" s="21" t="s">
        <v>187</v>
      </c>
      <c r="D38" s="44">
        <v>1241.9999999999998</v>
      </c>
      <c r="E38" s="44">
        <v>1034.9999999999998</v>
      </c>
      <c r="F38" s="90"/>
      <c r="G38" s="25"/>
      <c r="H38" s="24"/>
      <c r="I38" s="24"/>
      <c r="J38" s="23" t="s">
        <v>30</v>
      </c>
    </row>
    <row r="39" spans="1:10" ht="15.75" x14ac:dyDescent="0.25">
      <c r="B39" s="22" t="s">
        <v>29</v>
      </c>
      <c r="C39" s="21" t="s">
        <v>188</v>
      </c>
      <c r="D39" s="44">
        <v>545.10137999999995</v>
      </c>
      <c r="E39" s="44">
        <v>454.25114999999994</v>
      </c>
      <c r="F39" s="90"/>
      <c r="G39" s="25"/>
      <c r="H39" s="24"/>
      <c r="I39" s="24"/>
      <c r="J39" s="23" t="s">
        <v>30</v>
      </c>
    </row>
    <row r="40" spans="1:10" ht="15.75" x14ac:dyDescent="0.25">
      <c r="A40" s="68" t="s">
        <v>217</v>
      </c>
      <c r="B40" s="69" t="s">
        <v>215</v>
      </c>
      <c r="C40" s="70" t="s">
        <v>216</v>
      </c>
      <c r="D40" s="44">
        <v>1656.0020699999995</v>
      </c>
      <c r="E40" s="44">
        <v>1380.0017249999996</v>
      </c>
      <c r="F40" s="90"/>
      <c r="G40" s="25"/>
      <c r="H40" s="24"/>
      <c r="I40" s="24"/>
      <c r="J40" s="23" t="s">
        <v>30</v>
      </c>
    </row>
    <row r="41" spans="1:10" ht="15.75" x14ac:dyDescent="0.25">
      <c r="B41" s="22" t="s">
        <v>39</v>
      </c>
      <c r="C41" s="21" t="s">
        <v>129</v>
      </c>
      <c r="D41" s="44">
        <v>293.93792999999994</v>
      </c>
      <c r="E41" s="44">
        <v>244.94827499999997</v>
      </c>
      <c r="F41" s="90"/>
      <c r="G41" s="23" t="s">
        <v>30</v>
      </c>
      <c r="H41" s="24"/>
      <c r="I41" s="24"/>
      <c r="J41" s="24"/>
    </row>
    <row r="42" spans="1:10" ht="15.75" x14ac:dyDescent="0.25">
      <c r="B42" s="22" t="s">
        <v>40</v>
      </c>
      <c r="C42" s="21" t="s">
        <v>145</v>
      </c>
      <c r="D42" s="44">
        <v>296.70137999999997</v>
      </c>
      <c r="E42" s="44">
        <v>247.25114999999997</v>
      </c>
      <c r="F42" s="90"/>
      <c r="G42" s="25"/>
      <c r="H42" s="23" t="s">
        <v>30</v>
      </c>
      <c r="I42" s="24"/>
      <c r="J42" s="24"/>
    </row>
    <row r="43" spans="1:10" ht="15.75" x14ac:dyDescent="0.25">
      <c r="B43" s="22" t="s">
        <v>41</v>
      </c>
      <c r="C43" s="21" t="s">
        <v>146</v>
      </c>
      <c r="D43" s="44">
        <v>317.39930999999996</v>
      </c>
      <c r="E43" s="44">
        <v>264.49942499999997</v>
      </c>
      <c r="F43" s="90"/>
      <c r="G43" s="25"/>
      <c r="H43" s="23" t="s">
        <v>30</v>
      </c>
      <c r="I43" s="24"/>
      <c r="J43" s="24"/>
    </row>
    <row r="44" spans="1:10" ht="15.75" x14ac:dyDescent="0.25">
      <c r="B44" s="22" t="s">
        <v>42</v>
      </c>
      <c r="C44" s="21" t="s">
        <v>147</v>
      </c>
      <c r="D44" s="44">
        <v>309.12137999999993</v>
      </c>
      <c r="E44" s="44">
        <v>257.60114999999996</v>
      </c>
      <c r="F44" s="90"/>
      <c r="G44" s="25"/>
      <c r="H44" s="23" t="s">
        <v>30</v>
      </c>
      <c r="I44" s="24"/>
      <c r="J44" s="24"/>
    </row>
    <row r="45" spans="1:10" ht="15.75" x14ac:dyDescent="0.25">
      <c r="B45" s="22" t="s">
        <v>43</v>
      </c>
      <c r="C45" s="21" t="s">
        <v>170</v>
      </c>
      <c r="D45" s="44">
        <v>356.03792999999996</v>
      </c>
      <c r="E45" s="44">
        <v>296.69827499999997</v>
      </c>
      <c r="F45" s="90"/>
      <c r="G45" s="25"/>
      <c r="H45" s="24"/>
      <c r="I45" s="23" t="s">
        <v>30</v>
      </c>
      <c r="J45" s="24"/>
    </row>
    <row r="46" spans="1:10" ht="15.75" x14ac:dyDescent="0.25">
      <c r="B46" s="22" t="s">
        <v>44</v>
      </c>
      <c r="C46" s="21" t="s">
        <v>210</v>
      </c>
      <c r="D46" s="44">
        <v>369.84275999999988</v>
      </c>
      <c r="E46" s="44">
        <v>308.20229999999992</v>
      </c>
      <c r="F46" s="90"/>
      <c r="G46" s="25"/>
      <c r="H46" s="24"/>
      <c r="I46" s="23" t="s">
        <v>30</v>
      </c>
      <c r="J46" s="24"/>
    </row>
    <row r="47" spans="1:10" ht="15.75" x14ac:dyDescent="0.25">
      <c r="B47" s="22" t="s">
        <v>45</v>
      </c>
      <c r="C47" s="21" t="s">
        <v>214</v>
      </c>
      <c r="D47" s="44">
        <v>376.74206999999996</v>
      </c>
      <c r="E47" s="44">
        <v>313.95172499999995</v>
      </c>
      <c r="F47" s="90"/>
      <c r="G47" s="25"/>
      <c r="H47" s="24"/>
      <c r="I47" s="24"/>
      <c r="J47" s="23" t="s">
        <v>30</v>
      </c>
    </row>
    <row r="48" spans="1:10" ht="15.75" x14ac:dyDescent="0.25">
      <c r="A48" s="68" t="s">
        <v>217</v>
      </c>
      <c r="B48" s="69" t="s">
        <v>224</v>
      </c>
      <c r="C48" s="70" t="s">
        <v>225</v>
      </c>
      <c r="D48" s="44">
        <v>1241.9999999999998</v>
      </c>
      <c r="E48" s="44">
        <v>1034.9999999999998</v>
      </c>
      <c r="F48" s="90"/>
      <c r="G48" s="25"/>
      <c r="H48" s="24"/>
      <c r="I48" s="23" t="s">
        <v>30</v>
      </c>
      <c r="J48" s="23" t="s">
        <v>30</v>
      </c>
    </row>
    <row r="49" spans="1:10" ht="15.75" x14ac:dyDescent="0.25">
      <c r="B49" s="19" t="s">
        <v>38</v>
      </c>
      <c r="F49" s="90"/>
      <c r="G49" s="26" t="s">
        <v>125</v>
      </c>
      <c r="H49" s="26" t="s">
        <v>139</v>
      </c>
      <c r="I49" s="26" t="s">
        <v>162</v>
      </c>
      <c r="J49" s="26" t="s">
        <v>183</v>
      </c>
    </row>
    <row r="50" spans="1:10" ht="15.75" x14ac:dyDescent="0.25">
      <c r="B50" s="22" t="s">
        <v>33</v>
      </c>
      <c r="C50" s="33" t="s">
        <v>130</v>
      </c>
      <c r="D50" s="44">
        <v>360.17999999999995</v>
      </c>
      <c r="E50" s="44">
        <v>300.14999999999998</v>
      </c>
      <c r="F50" s="90"/>
      <c r="G50" s="23" t="s">
        <v>30</v>
      </c>
      <c r="H50" s="24"/>
      <c r="I50" s="24"/>
      <c r="J50" s="24"/>
    </row>
    <row r="51" spans="1:10" ht="15.75" x14ac:dyDescent="0.25">
      <c r="B51" s="22" t="s">
        <v>34</v>
      </c>
      <c r="C51" s="33" t="s">
        <v>148</v>
      </c>
      <c r="D51" s="44">
        <v>362.39075999999994</v>
      </c>
      <c r="E51" s="44">
        <v>301.99229999999994</v>
      </c>
      <c r="F51" s="90"/>
      <c r="G51" s="25"/>
      <c r="H51" s="23" t="s">
        <v>30</v>
      </c>
      <c r="I51" s="24"/>
      <c r="J51" s="24"/>
    </row>
    <row r="52" spans="1:10" ht="15.75" x14ac:dyDescent="0.25">
      <c r="B52" s="22" t="s">
        <v>35</v>
      </c>
      <c r="C52" s="21" t="s">
        <v>149</v>
      </c>
      <c r="D52" s="44">
        <v>493.34723999999994</v>
      </c>
      <c r="E52" s="44">
        <v>411.12269999999995</v>
      </c>
      <c r="F52" s="90"/>
      <c r="G52" s="25"/>
      <c r="H52" s="23" t="s">
        <v>30</v>
      </c>
      <c r="I52" s="24"/>
      <c r="J52" s="24"/>
    </row>
    <row r="53" spans="1:10" ht="15.75" x14ac:dyDescent="0.25">
      <c r="B53" s="22" t="s">
        <v>31</v>
      </c>
      <c r="C53" s="33" t="s">
        <v>172</v>
      </c>
      <c r="D53" s="44">
        <v>400.19723999999991</v>
      </c>
      <c r="E53" s="44">
        <v>333.49769999999995</v>
      </c>
      <c r="F53" s="90"/>
      <c r="G53" s="25"/>
      <c r="H53" s="24"/>
      <c r="I53" s="23" t="s">
        <v>30</v>
      </c>
      <c r="J53" s="24"/>
    </row>
    <row r="54" spans="1:10" ht="15.75" x14ac:dyDescent="0.25">
      <c r="B54" s="22" t="s">
        <v>32</v>
      </c>
      <c r="C54" s="33" t="s">
        <v>173</v>
      </c>
      <c r="D54" s="44">
        <v>540.95930999999985</v>
      </c>
      <c r="E54" s="44">
        <v>450.79942499999993</v>
      </c>
      <c r="F54" s="90"/>
      <c r="G54" s="25"/>
      <c r="H54" s="24"/>
      <c r="I54" s="23" t="s">
        <v>30</v>
      </c>
      <c r="J54" s="24"/>
    </row>
    <row r="55" spans="1:10" ht="15.75" x14ac:dyDescent="0.25">
      <c r="B55" s="22" t="s">
        <v>36</v>
      </c>
      <c r="C55" s="33" t="s">
        <v>189</v>
      </c>
      <c r="D55" s="44">
        <v>420.9013799999999</v>
      </c>
      <c r="E55" s="44">
        <v>350.75114999999994</v>
      </c>
      <c r="F55" s="90"/>
      <c r="G55" s="25"/>
      <c r="H55" s="24"/>
      <c r="I55" s="24"/>
      <c r="J55" s="23" t="s">
        <v>30</v>
      </c>
    </row>
    <row r="56" spans="1:10" ht="15.75" x14ac:dyDescent="0.25">
      <c r="B56" s="22" t="s">
        <v>37</v>
      </c>
      <c r="C56" s="21" t="s">
        <v>190</v>
      </c>
      <c r="D56" s="44">
        <v>627.89930999999979</v>
      </c>
      <c r="E56" s="44">
        <v>523.24942499999986</v>
      </c>
      <c r="F56" s="90"/>
      <c r="G56" s="25"/>
      <c r="H56" s="24"/>
      <c r="I56" s="24"/>
      <c r="J56" s="23" t="s">
        <v>30</v>
      </c>
    </row>
    <row r="57" spans="1:10" ht="15.75" x14ac:dyDescent="0.25">
      <c r="B57" s="22" t="s">
        <v>46</v>
      </c>
      <c r="C57" s="33" t="s">
        <v>131</v>
      </c>
      <c r="D57" s="44">
        <v>55.685069999999989</v>
      </c>
      <c r="E57" s="44">
        <v>46.40422499999999</v>
      </c>
      <c r="F57" s="90"/>
      <c r="G57" s="23" t="s">
        <v>30</v>
      </c>
      <c r="H57" s="24"/>
      <c r="I57" s="24"/>
      <c r="J57" s="24"/>
    </row>
    <row r="58" spans="1:10" ht="15.75" x14ac:dyDescent="0.25">
      <c r="B58" s="22" t="s">
        <v>47</v>
      </c>
      <c r="C58" s="33" t="s">
        <v>150</v>
      </c>
      <c r="D58" s="44">
        <v>59.342759999999991</v>
      </c>
      <c r="E58" s="44">
        <v>49.452299999999994</v>
      </c>
      <c r="F58" s="90"/>
      <c r="G58" s="24"/>
      <c r="H58" s="23" t="s">
        <v>30</v>
      </c>
      <c r="I58" s="24"/>
      <c r="J58" s="24"/>
    </row>
    <row r="59" spans="1:10" ht="15.75" x14ac:dyDescent="0.25">
      <c r="A59" s="68" t="s">
        <v>217</v>
      </c>
      <c r="B59" s="69" t="s">
        <v>201</v>
      </c>
      <c r="C59" s="71" t="s">
        <v>207</v>
      </c>
      <c r="D59" s="44">
        <v>248.39999999999992</v>
      </c>
      <c r="E59" s="44">
        <v>206.99999999999994</v>
      </c>
      <c r="F59" s="90"/>
      <c r="G59" s="93" t="s">
        <v>30</v>
      </c>
      <c r="H59" s="93" t="s">
        <v>30</v>
      </c>
      <c r="I59" s="93" t="s">
        <v>30</v>
      </c>
      <c r="J59" s="93" t="s">
        <v>30</v>
      </c>
    </row>
    <row r="60" spans="1:10" ht="15.75" x14ac:dyDescent="0.25">
      <c r="B60" s="22" t="s">
        <v>48</v>
      </c>
      <c r="C60" s="33" t="s">
        <v>206</v>
      </c>
      <c r="D60" s="44">
        <v>310.49999999999994</v>
      </c>
      <c r="E60" s="44">
        <v>258.74999999999994</v>
      </c>
      <c r="F60" s="90"/>
      <c r="G60" s="93" t="s">
        <v>30</v>
      </c>
      <c r="H60" s="93" t="s">
        <v>30</v>
      </c>
      <c r="I60" s="93" t="s">
        <v>30</v>
      </c>
      <c r="J60" s="93" t="s">
        <v>30</v>
      </c>
    </row>
    <row r="61" spans="1:10" ht="15.75" x14ac:dyDescent="0.25">
      <c r="A61" s="68" t="s">
        <v>217</v>
      </c>
      <c r="B61" s="69" t="s">
        <v>203</v>
      </c>
      <c r="C61" s="71" t="s">
        <v>208</v>
      </c>
      <c r="D61" s="44">
        <v>586.84499999999991</v>
      </c>
      <c r="E61" s="44">
        <v>489.03749999999991</v>
      </c>
      <c r="F61" s="90"/>
      <c r="G61" s="93" t="s">
        <v>30</v>
      </c>
      <c r="H61" s="93" t="s">
        <v>30</v>
      </c>
      <c r="I61" s="93" t="s">
        <v>30</v>
      </c>
      <c r="J61" s="93" t="s">
        <v>30</v>
      </c>
    </row>
    <row r="62" spans="1:10" ht="15.75" x14ac:dyDescent="0.25">
      <c r="A62" s="68" t="s">
        <v>217</v>
      </c>
      <c r="B62" s="69" t="s">
        <v>202</v>
      </c>
      <c r="C62" s="71" t="s">
        <v>226</v>
      </c>
      <c r="D62" s="44">
        <v>765.89792999999975</v>
      </c>
      <c r="E62" s="44">
        <v>638.24827499999981</v>
      </c>
      <c r="F62" s="90"/>
      <c r="G62" s="93" t="s">
        <v>30</v>
      </c>
      <c r="H62" s="93" t="s">
        <v>30</v>
      </c>
      <c r="I62" s="93" t="s">
        <v>30</v>
      </c>
      <c r="J62" s="93" t="s">
        <v>30</v>
      </c>
    </row>
    <row r="63" spans="1:10" ht="15.75" x14ac:dyDescent="0.25">
      <c r="A63" s="68" t="s">
        <v>217</v>
      </c>
      <c r="B63" s="69" t="s">
        <v>204</v>
      </c>
      <c r="C63" s="71" t="s">
        <v>227</v>
      </c>
      <c r="D63" s="44">
        <v>1041.9013799999998</v>
      </c>
      <c r="E63" s="44">
        <v>868.25114999999983</v>
      </c>
      <c r="F63" s="90"/>
      <c r="G63" s="93" t="s">
        <v>30</v>
      </c>
      <c r="H63" s="93" t="s">
        <v>30</v>
      </c>
      <c r="I63" s="93" t="s">
        <v>30</v>
      </c>
      <c r="J63" s="93" t="s">
        <v>30</v>
      </c>
    </row>
    <row r="64" spans="1:10" ht="15.75" x14ac:dyDescent="0.25">
      <c r="B64" s="19" t="s">
        <v>91</v>
      </c>
      <c r="F64" s="90"/>
      <c r="G64" s="26" t="s">
        <v>125</v>
      </c>
      <c r="H64" s="26" t="s">
        <v>139</v>
      </c>
      <c r="I64" s="26" t="s">
        <v>162</v>
      </c>
      <c r="J64" s="26" t="s">
        <v>183</v>
      </c>
    </row>
    <row r="65" spans="1:10" ht="15.75" x14ac:dyDescent="0.25">
      <c r="B65" s="22" t="s">
        <v>92</v>
      </c>
      <c r="C65" s="21" t="s">
        <v>132</v>
      </c>
      <c r="D65" s="44">
        <v>527.16068999999982</v>
      </c>
      <c r="E65" s="44">
        <v>439.30057499999987</v>
      </c>
      <c r="F65" s="90"/>
      <c r="G65" s="29" t="s">
        <v>30</v>
      </c>
      <c r="H65" s="30"/>
      <c r="I65" s="30"/>
      <c r="J65" s="30"/>
    </row>
    <row r="66" spans="1:10" ht="15.75" x14ac:dyDescent="0.25">
      <c r="B66" s="22" t="s">
        <v>93</v>
      </c>
      <c r="C66" s="21" t="s">
        <v>151</v>
      </c>
      <c r="D66" s="44">
        <v>565.79930999999988</v>
      </c>
      <c r="E66" s="44">
        <v>471.49942499999992</v>
      </c>
      <c r="F66" s="90"/>
      <c r="G66" s="31"/>
      <c r="H66" s="29" t="s">
        <v>30</v>
      </c>
      <c r="I66" s="30"/>
      <c r="J66" s="30"/>
    </row>
    <row r="67" spans="1:10" ht="15.75" x14ac:dyDescent="0.25">
      <c r="B67" s="22" t="s">
        <v>94</v>
      </c>
      <c r="C67" s="21" t="s">
        <v>174</v>
      </c>
      <c r="D67" s="44">
        <v>552.00068999999985</v>
      </c>
      <c r="E67" s="44">
        <v>460.00057499999991</v>
      </c>
      <c r="F67" s="90"/>
      <c r="G67" s="31"/>
      <c r="H67" s="31"/>
      <c r="I67" s="23" t="s">
        <v>30</v>
      </c>
      <c r="J67" s="24"/>
    </row>
    <row r="68" spans="1:10" ht="15.75" x14ac:dyDescent="0.25">
      <c r="B68" s="22" t="s">
        <v>95</v>
      </c>
      <c r="C68" s="21" t="s">
        <v>191</v>
      </c>
      <c r="D68" s="44">
        <v>566.48861999999986</v>
      </c>
      <c r="E68" s="44">
        <v>472.07384999999994</v>
      </c>
      <c r="F68" s="90"/>
      <c r="G68" s="31"/>
      <c r="H68" s="30"/>
      <c r="I68" s="24"/>
      <c r="J68" s="23" t="s">
        <v>30</v>
      </c>
    </row>
    <row r="69" spans="1:10" ht="15.75" x14ac:dyDescent="0.25">
      <c r="B69" s="22" t="s">
        <v>103</v>
      </c>
      <c r="C69" s="21" t="s">
        <v>104</v>
      </c>
      <c r="D69" s="44">
        <v>331.19792999999999</v>
      </c>
      <c r="E69" s="44">
        <v>275.99827499999998</v>
      </c>
      <c r="F69" s="90"/>
      <c r="G69" s="23" t="s">
        <v>30</v>
      </c>
      <c r="H69" s="23" t="s">
        <v>30</v>
      </c>
      <c r="I69" s="23" t="s">
        <v>30</v>
      </c>
      <c r="J69" s="23" t="s">
        <v>30</v>
      </c>
    </row>
    <row r="70" spans="1:10" ht="15.75" x14ac:dyDescent="0.25">
      <c r="A70" s="68" t="s">
        <v>217</v>
      </c>
      <c r="B70" s="69" t="s">
        <v>218</v>
      </c>
      <c r="C70" s="70" t="s">
        <v>219</v>
      </c>
      <c r="D70" s="44">
        <v>489.89447999999993</v>
      </c>
      <c r="E70" s="44">
        <v>408.24539999999996</v>
      </c>
      <c r="F70" s="90"/>
      <c r="G70" s="31"/>
      <c r="H70" s="30"/>
      <c r="I70" s="23" t="s">
        <v>30</v>
      </c>
      <c r="J70" s="23" t="s">
        <v>30</v>
      </c>
    </row>
    <row r="71" spans="1:10" ht="15.75" x14ac:dyDescent="0.25">
      <c r="B71" s="19" t="s">
        <v>96</v>
      </c>
      <c r="F71" s="90"/>
      <c r="G71" s="26" t="s">
        <v>125</v>
      </c>
      <c r="H71" s="26" t="s">
        <v>139</v>
      </c>
      <c r="I71" s="26" t="s">
        <v>162</v>
      </c>
      <c r="J71" s="26" t="s">
        <v>183</v>
      </c>
    </row>
    <row r="72" spans="1:10" ht="15.75" x14ac:dyDescent="0.25">
      <c r="B72" s="22" t="s">
        <v>97</v>
      </c>
      <c r="C72" s="75" t="s">
        <v>105</v>
      </c>
      <c r="D72" s="77">
        <v>200.09861999999995</v>
      </c>
      <c r="E72" s="44">
        <v>166.74884999999998</v>
      </c>
      <c r="F72" s="90"/>
      <c r="G72" s="29" t="s">
        <v>30</v>
      </c>
      <c r="H72" s="29" t="s">
        <v>30</v>
      </c>
      <c r="I72" s="29" t="s">
        <v>30</v>
      </c>
      <c r="J72" s="29" t="s">
        <v>30</v>
      </c>
    </row>
    <row r="73" spans="1:10" ht="15.75" x14ac:dyDescent="0.25">
      <c r="B73" s="22" t="s">
        <v>98</v>
      </c>
      <c r="C73" s="21" t="s">
        <v>100</v>
      </c>
      <c r="D73" s="44">
        <v>82.797929999999994</v>
      </c>
      <c r="E73" s="44">
        <v>68.998274999999992</v>
      </c>
      <c r="F73" s="90"/>
      <c r="G73" s="29" t="s">
        <v>30</v>
      </c>
      <c r="H73" s="29" t="s">
        <v>30</v>
      </c>
      <c r="I73" s="29" t="s">
        <v>30</v>
      </c>
      <c r="J73" s="29" t="s">
        <v>30</v>
      </c>
    </row>
    <row r="74" spans="1:10" ht="15.75" x14ac:dyDescent="0.25">
      <c r="B74" s="22" t="s">
        <v>99</v>
      </c>
      <c r="C74" s="78" t="s">
        <v>228</v>
      </c>
      <c r="D74" s="77">
        <v>17.325899999999994</v>
      </c>
      <c r="E74" s="44">
        <v>14.438249999999996</v>
      </c>
      <c r="F74" s="90"/>
      <c r="G74" s="29" t="s">
        <v>30</v>
      </c>
      <c r="H74" s="29" t="s">
        <v>30</v>
      </c>
      <c r="I74" s="29" t="s">
        <v>30</v>
      </c>
      <c r="J74" s="29" t="s">
        <v>30</v>
      </c>
    </row>
    <row r="75" spans="1:10" ht="15.75" x14ac:dyDescent="0.25">
      <c r="B75" s="22" t="s">
        <v>229</v>
      </c>
      <c r="C75" s="75" t="s">
        <v>230</v>
      </c>
      <c r="D75" s="77">
        <v>16.462709999999998</v>
      </c>
      <c r="E75" s="44">
        <v>13.718924999999999</v>
      </c>
      <c r="F75" s="90"/>
      <c r="G75" s="29" t="s">
        <v>30</v>
      </c>
      <c r="H75" s="29" t="s">
        <v>30</v>
      </c>
      <c r="I75" s="29" t="s">
        <v>30</v>
      </c>
      <c r="J75" s="29" t="s">
        <v>30</v>
      </c>
    </row>
    <row r="76" spans="1:10" ht="15.75" x14ac:dyDescent="0.25">
      <c r="B76" s="22" t="s">
        <v>231</v>
      </c>
      <c r="C76" s="36" t="s">
        <v>232</v>
      </c>
      <c r="D76" s="77">
        <v>30.056399999999996</v>
      </c>
      <c r="E76" s="44">
        <v>25.046999999999997</v>
      </c>
      <c r="F76" s="90"/>
      <c r="G76" s="29" t="s">
        <v>30</v>
      </c>
      <c r="H76" s="29" t="s">
        <v>30</v>
      </c>
      <c r="I76" s="29" t="s">
        <v>30</v>
      </c>
      <c r="J76" s="29" t="s">
        <v>30</v>
      </c>
    </row>
    <row r="77" spans="1:10" ht="15.75" x14ac:dyDescent="0.25">
      <c r="B77" s="22" t="s">
        <v>233</v>
      </c>
      <c r="C77" s="36" t="s">
        <v>234</v>
      </c>
      <c r="D77" s="77">
        <v>13.599899999999996</v>
      </c>
      <c r="E77" s="44">
        <v>11.333249999999998</v>
      </c>
      <c r="F77" s="90"/>
      <c r="G77" s="29" t="s">
        <v>30</v>
      </c>
      <c r="H77" s="29" t="s">
        <v>30</v>
      </c>
      <c r="I77" s="29" t="s">
        <v>30</v>
      </c>
      <c r="J77" s="29" t="s">
        <v>30</v>
      </c>
    </row>
    <row r="78" spans="1:10" ht="30" x14ac:dyDescent="0.25">
      <c r="B78" s="22" t="s">
        <v>235</v>
      </c>
      <c r="C78" s="75" t="s">
        <v>236</v>
      </c>
      <c r="D78" s="77">
        <v>34.658009999999997</v>
      </c>
      <c r="E78" s="44">
        <v>28.881674999999998</v>
      </c>
      <c r="F78" s="90"/>
      <c r="G78" s="29" t="s">
        <v>30</v>
      </c>
      <c r="H78" s="29" t="s">
        <v>30</v>
      </c>
      <c r="I78" s="29" t="s">
        <v>30</v>
      </c>
      <c r="J78" s="29" t="s">
        <v>30</v>
      </c>
    </row>
    <row r="79" spans="1:10" ht="15.75" x14ac:dyDescent="0.25">
      <c r="B79" s="22" t="s">
        <v>237</v>
      </c>
      <c r="C79" s="36" t="s">
        <v>238</v>
      </c>
      <c r="D79" s="77">
        <v>19.604969999999998</v>
      </c>
      <c r="E79" s="44">
        <v>16.337474999999998</v>
      </c>
      <c r="F79" s="90"/>
      <c r="G79" s="29" t="s">
        <v>30</v>
      </c>
      <c r="H79" s="29" t="s">
        <v>30</v>
      </c>
      <c r="I79" s="29" t="s">
        <v>30</v>
      </c>
      <c r="J79" s="29" t="s">
        <v>30</v>
      </c>
    </row>
    <row r="80" spans="1:10" ht="15.75" x14ac:dyDescent="0.25">
      <c r="B80" s="22" t="s">
        <v>239</v>
      </c>
      <c r="C80" s="36" t="s">
        <v>240</v>
      </c>
      <c r="D80" s="77">
        <v>3.5831699999999986</v>
      </c>
      <c r="E80" s="44">
        <v>2.9859749999999989</v>
      </c>
      <c r="F80" s="90"/>
      <c r="G80" s="29" t="s">
        <v>30</v>
      </c>
      <c r="H80" s="29" t="s">
        <v>30</v>
      </c>
      <c r="I80" s="29" t="s">
        <v>30</v>
      </c>
      <c r="J80" s="29" t="s">
        <v>30</v>
      </c>
    </row>
    <row r="81" spans="1:10" ht="15.75" x14ac:dyDescent="0.25">
      <c r="B81" s="19" t="s">
        <v>49</v>
      </c>
      <c r="F81" s="90"/>
      <c r="G81" s="26" t="s">
        <v>125</v>
      </c>
      <c r="H81" s="26" t="s">
        <v>139</v>
      </c>
      <c r="I81" s="26" t="s">
        <v>162</v>
      </c>
      <c r="J81" s="26" t="s">
        <v>183</v>
      </c>
    </row>
    <row r="82" spans="1:10" ht="15.75" x14ac:dyDescent="0.25">
      <c r="B82" s="22" t="s">
        <v>50</v>
      </c>
      <c r="C82" s="20" t="s">
        <v>133</v>
      </c>
      <c r="D82" s="44">
        <v>593.40275999999994</v>
      </c>
      <c r="E82" s="44">
        <v>494.50229999999993</v>
      </c>
      <c r="F82" s="90"/>
      <c r="G82" s="23" t="s">
        <v>30</v>
      </c>
      <c r="H82" s="24"/>
      <c r="I82" s="24"/>
      <c r="J82" s="24"/>
    </row>
    <row r="83" spans="1:10" ht="15.75" x14ac:dyDescent="0.25">
      <c r="B83" s="22" t="s">
        <v>51</v>
      </c>
      <c r="C83" s="20" t="s">
        <v>152</v>
      </c>
      <c r="D83" s="44">
        <v>614.10068999999976</v>
      </c>
      <c r="E83" s="44">
        <v>511.75057499999986</v>
      </c>
      <c r="F83" s="90"/>
      <c r="G83" s="25"/>
      <c r="H83" s="23" t="s">
        <v>30</v>
      </c>
      <c r="I83" s="24"/>
      <c r="J83" s="24"/>
    </row>
    <row r="84" spans="1:10" ht="15.75" x14ac:dyDescent="0.25">
      <c r="B84" s="22" t="s">
        <v>52</v>
      </c>
      <c r="C84" s="20" t="s">
        <v>153</v>
      </c>
      <c r="D84" s="44">
        <v>692.06723999999986</v>
      </c>
      <c r="E84" s="44">
        <v>576.72269999999992</v>
      </c>
      <c r="F84" s="90"/>
      <c r="G84" s="25"/>
      <c r="H84" s="23" t="s">
        <v>30</v>
      </c>
      <c r="I84" s="24"/>
      <c r="J84" s="24"/>
    </row>
    <row r="85" spans="1:10" ht="15.75" x14ac:dyDescent="0.25">
      <c r="B85" s="22" t="s">
        <v>53</v>
      </c>
      <c r="C85" s="20" t="s">
        <v>154</v>
      </c>
      <c r="D85" s="44">
        <v>692.06723999999986</v>
      </c>
      <c r="E85" s="44">
        <v>576.72269999999992</v>
      </c>
      <c r="F85" s="90"/>
      <c r="G85" s="25"/>
      <c r="H85" s="23" t="s">
        <v>30</v>
      </c>
      <c r="I85" s="24"/>
      <c r="J85" s="24"/>
    </row>
    <row r="86" spans="1:10" ht="15.75" x14ac:dyDescent="0.25">
      <c r="B86" s="22" t="s">
        <v>54</v>
      </c>
      <c r="C86" s="20" t="s">
        <v>175</v>
      </c>
      <c r="D86" s="44">
        <v>618.24275999999986</v>
      </c>
      <c r="E86" s="44">
        <v>515.20229999999992</v>
      </c>
      <c r="F86" s="90"/>
      <c r="G86" s="25"/>
      <c r="H86" s="24"/>
      <c r="I86" s="23" t="s">
        <v>30</v>
      </c>
      <c r="J86" s="24"/>
    </row>
    <row r="87" spans="1:10" ht="15.75" x14ac:dyDescent="0.25">
      <c r="B87" s="22" t="s">
        <v>55</v>
      </c>
      <c r="C87" s="20" t="s">
        <v>176</v>
      </c>
      <c r="D87" s="44">
        <v>724.50206999999989</v>
      </c>
      <c r="E87" s="44">
        <v>603.75172499999996</v>
      </c>
      <c r="F87" s="90"/>
      <c r="G87" s="25"/>
      <c r="H87" s="24"/>
      <c r="I87" s="23" t="s">
        <v>30</v>
      </c>
      <c r="J87" s="24"/>
    </row>
    <row r="88" spans="1:10" ht="15.75" x14ac:dyDescent="0.25">
      <c r="B88" s="22" t="s">
        <v>56</v>
      </c>
      <c r="C88" s="20" t="s">
        <v>177</v>
      </c>
      <c r="D88" s="44">
        <v>714.83930999999973</v>
      </c>
      <c r="E88" s="44">
        <v>595.69942499999979</v>
      </c>
      <c r="F88" s="90"/>
      <c r="G88" s="25"/>
      <c r="H88" s="24"/>
      <c r="I88" s="23" t="s">
        <v>30</v>
      </c>
      <c r="J88" s="24"/>
    </row>
    <row r="89" spans="1:10" ht="15.75" x14ac:dyDescent="0.25">
      <c r="B89" s="22" t="s">
        <v>57</v>
      </c>
      <c r="C89" s="20" t="s">
        <v>192</v>
      </c>
      <c r="D89" s="44">
        <v>714.83930999999973</v>
      </c>
      <c r="E89" s="44">
        <v>595.69942499999979</v>
      </c>
      <c r="F89" s="90"/>
      <c r="G89" s="25"/>
      <c r="H89" s="24"/>
      <c r="I89" s="24"/>
      <c r="J89" s="23" t="s">
        <v>30</v>
      </c>
    </row>
    <row r="90" spans="1:10" ht="15.75" x14ac:dyDescent="0.25">
      <c r="B90" s="22" t="s">
        <v>58</v>
      </c>
      <c r="C90" s="20" t="s">
        <v>193</v>
      </c>
      <c r="D90" s="44">
        <v>728.63792999999976</v>
      </c>
      <c r="E90" s="44">
        <v>607.19827499999985</v>
      </c>
      <c r="F90" s="90"/>
      <c r="G90" s="25"/>
      <c r="H90" s="24"/>
      <c r="I90" s="24"/>
      <c r="J90" s="23" t="s">
        <v>30</v>
      </c>
    </row>
    <row r="91" spans="1:10" ht="15.75" x14ac:dyDescent="0.25">
      <c r="B91" s="22" t="s">
        <v>59</v>
      </c>
      <c r="C91" s="20" t="s">
        <v>194</v>
      </c>
      <c r="D91" s="44">
        <v>721.73861999999986</v>
      </c>
      <c r="E91" s="44">
        <v>601.44884999999988</v>
      </c>
      <c r="F91" s="90"/>
      <c r="G91" s="25"/>
      <c r="H91" s="24"/>
      <c r="I91" s="24"/>
      <c r="J91" s="23" t="s">
        <v>30</v>
      </c>
    </row>
    <row r="92" spans="1:10" ht="15.75" x14ac:dyDescent="0.25">
      <c r="A92" s="68" t="s">
        <v>217</v>
      </c>
      <c r="B92" s="69" t="s">
        <v>220</v>
      </c>
      <c r="C92" s="71" t="s">
        <v>221</v>
      </c>
      <c r="D92" s="44">
        <v>728.63792999999976</v>
      </c>
      <c r="E92" s="44">
        <v>607.19827499999985</v>
      </c>
      <c r="F92" s="90"/>
      <c r="G92" s="25"/>
      <c r="H92" s="24"/>
      <c r="I92" s="24"/>
      <c r="J92" s="23" t="s">
        <v>30</v>
      </c>
    </row>
    <row r="93" spans="1:10" ht="15.75" x14ac:dyDescent="0.25">
      <c r="B93" s="22" t="s">
        <v>110</v>
      </c>
      <c r="C93" s="20" t="s">
        <v>111</v>
      </c>
      <c r="D93" s="44">
        <v>331.19792999999999</v>
      </c>
      <c r="E93" s="44">
        <v>275.99827499999998</v>
      </c>
      <c r="F93" s="90"/>
      <c r="G93" s="25"/>
      <c r="H93" s="23" t="s">
        <v>30</v>
      </c>
      <c r="I93" s="23" t="s">
        <v>30</v>
      </c>
      <c r="J93" s="23" t="s">
        <v>30</v>
      </c>
    </row>
    <row r="94" spans="1:10" ht="15.75" x14ac:dyDescent="0.25">
      <c r="B94" s="19" t="s">
        <v>60</v>
      </c>
      <c r="F94" s="90"/>
      <c r="G94" s="26" t="s">
        <v>125</v>
      </c>
      <c r="H94" s="26" t="s">
        <v>139</v>
      </c>
      <c r="I94" s="26" t="s">
        <v>162</v>
      </c>
      <c r="J94" s="26" t="s">
        <v>183</v>
      </c>
    </row>
    <row r="95" spans="1:10" ht="15.75" x14ac:dyDescent="0.25">
      <c r="B95" s="34" t="s">
        <v>61</v>
      </c>
      <c r="C95" s="36" t="s">
        <v>211</v>
      </c>
      <c r="D95" s="44">
        <v>546.4799999999999</v>
      </c>
      <c r="E95" s="44">
        <v>455.39999999999992</v>
      </c>
      <c r="F95" s="90"/>
      <c r="G95" s="25"/>
      <c r="H95" s="23" t="s">
        <v>30</v>
      </c>
      <c r="I95" s="24"/>
      <c r="J95" s="24"/>
    </row>
    <row r="96" spans="1:10" ht="15.75" x14ac:dyDescent="0.25">
      <c r="B96" s="34" t="s">
        <v>62</v>
      </c>
      <c r="C96" s="36" t="s">
        <v>212</v>
      </c>
      <c r="D96" s="44">
        <v>563.04206999999985</v>
      </c>
      <c r="E96" s="44">
        <v>469.2017249999999</v>
      </c>
      <c r="F96" s="90"/>
      <c r="G96" s="25"/>
      <c r="H96" s="24"/>
      <c r="I96" s="23" t="s">
        <v>30</v>
      </c>
      <c r="J96" s="24"/>
    </row>
    <row r="97" spans="2:10" ht="15.75" x14ac:dyDescent="0.25">
      <c r="B97" s="34" t="s">
        <v>63</v>
      </c>
      <c r="C97" s="36" t="s">
        <v>213</v>
      </c>
      <c r="D97" s="44">
        <v>574.07723999999985</v>
      </c>
      <c r="E97" s="44">
        <v>478.39769999999993</v>
      </c>
      <c r="F97" s="90"/>
      <c r="G97" s="25"/>
      <c r="H97" s="24"/>
      <c r="I97" s="24"/>
      <c r="J97" s="23" t="s">
        <v>30</v>
      </c>
    </row>
    <row r="98" spans="2:10" ht="15.75" x14ac:dyDescent="0.25">
      <c r="B98" s="19" t="s">
        <v>64</v>
      </c>
      <c r="F98" s="90"/>
      <c r="G98" s="26" t="s">
        <v>125</v>
      </c>
      <c r="H98" s="26" t="s">
        <v>139</v>
      </c>
      <c r="I98" s="26" t="s">
        <v>162</v>
      </c>
      <c r="J98" s="26" t="s">
        <v>183</v>
      </c>
    </row>
    <row r="99" spans="2:10" ht="15.75" x14ac:dyDescent="0.25">
      <c r="B99" s="8" t="s">
        <v>65</v>
      </c>
      <c r="C99" s="35" t="s">
        <v>134</v>
      </c>
      <c r="D99" s="44">
        <v>33.117929999999994</v>
      </c>
      <c r="E99" s="44">
        <v>27.598274999999994</v>
      </c>
      <c r="F99" s="90"/>
      <c r="G99" s="23" t="s">
        <v>30</v>
      </c>
      <c r="H99" s="24"/>
      <c r="I99" s="24"/>
      <c r="J99" s="24"/>
    </row>
    <row r="100" spans="2:10" ht="15.75" x14ac:dyDescent="0.25">
      <c r="B100" s="8" t="s">
        <v>66</v>
      </c>
      <c r="C100" s="35" t="s">
        <v>155</v>
      </c>
      <c r="D100" s="44">
        <v>34.502759999999995</v>
      </c>
      <c r="E100" s="44">
        <v>28.752299999999998</v>
      </c>
      <c r="F100" s="90"/>
      <c r="G100" s="25"/>
      <c r="H100" s="23" t="s">
        <v>30</v>
      </c>
      <c r="I100" s="24"/>
      <c r="J100" s="24"/>
    </row>
    <row r="101" spans="2:10" ht="15.75" x14ac:dyDescent="0.25">
      <c r="B101" s="8" t="s">
        <v>67</v>
      </c>
      <c r="C101" s="37" t="s">
        <v>135</v>
      </c>
      <c r="D101" s="44">
        <v>42.091379999999987</v>
      </c>
      <c r="E101" s="44">
        <v>35.076149999999991</v>
      </c>
      <c r="F101" s="90"/>
      <c r="G101" s="23" t="s">
        <v>30</v>
      </c>
      <c r="H101" s="24"/>
      <c r="I101" s="24"/>
      <c r="J101" s="24"/>
    </row>
    <row r="102" spans="2:10" ht="15.75" x14ac:dyDescent="0.25">
      <c r="B102" s="8" t="s">
        <v>68</v>
      </c>
      <c r="C102" s="37" t="s">
        <v>156</v>
      </c>
      <c r="D102" s="44">
        <v>43.469999999999992</v>
      </c>
      <c r="E102" s="44">
        <v>36.224999999999994</v>
      </c>
      <c r="F102" s="90"/>
      <c r="G102" s="25"/>
      <c r="H102" s="23" t="s">
        <v>30</v>
      </c>
      <c r="I102" s="24"/>
      <c r="J102" s="24"/>
    </row>
    <row r="103" spans="2:10" ht="15.75" x14ac:dyDescent="0.25">
      <c r="B103" s="19" t="s">
        <v>69</v>
      </c>
      <c r="F103" s="90"/>
      <c r="G103" s="26" t="s">
        <v>125</v>
      </c>
      <c r="H103" s="26" t="s">
        <v>139</v>
      </c>
      <c r="I103" s="26" t="s">
        <v>162</v>
      </c>
      <c r="J103" s="26" t="s">
        <v>183</v>
      </c>
    </row>
    <row r="104" spans="2:10" ht="15.75" x14ac:dyDescent="0.25">
      <c r="B104" s="32" t="s">
        <v>72</v>
      </c>
      <c r="C104" s="33" t="s">
        <v>136</v>
      </c>
      <c r="D104" s="44">
        <v>300.83723999999995</v>
      </c>
      <c r="E104" s="44">
        <v>250.69769999999997</v>
      </c>
      <c r="F104" s="90"/>
      <c r="G104" s="23" t="s">
        <v>30</v>
      </c>
      <c r="H104" s="24"/>
      <c r="I104" s="24"/>
      <c r="J104" s="24"/>
    </row>
    <row r="105" spans="2:10" ht="15.75" x14ac:dyDescent="0.25">
      <c r="B105" s="32" t="s">
        <v>73</v>
      </c>
      <c r="C105" s="33" t="s">
        <v>137</v>
      </c>
      <c r="D105" s="44">
        <v>310.49999999999994</v>
      </c>
      <c r="E105" s="44">
        <v>258.74999999999994</v>
      </c>
      <c r="F105" s="90"/>
      <c r="G105" s="23" t="s">
        <v>30</v>
      </c>
      <c r="H105" s="24"/>
      <c r="I105" s="24"/>
      <c r="J105" s="24"/>
    </row>
    <row r="106" spans="2:10" ht="15.75" x14ac:dyDescent="0.25">
      <c r="B106" s="32" t="s">
        <v>74</v>
      </c>
      <c r="C106" s="33" t="s">
        <v>157</v>
      </c>
      <c r="D106" s="44">
        <v>318.77793000000003</v>
      </c>
      <c r="E106" s="44">
        <v>265.64827500000001</v>
      </c>
      <c r="F106" s="90"/>
      <c r="G106" s="25"/>
      <c r="H106" s="23" t="s">
        <v>30</v>
      </c>
      <c r="I106" s="24"/>
      <c r="J106" s="24"/>
    </row>
    <row r="107" spans="2:10" ht="15.75" x14ac:dyDescent="0.25">
      <c r="B107" s="32" t="s">
        <v>75</v>
      </c>
      <c r="C107" s="33" t="s">
        <v>158</v>
      </c>
      <c r="D107" s="44">
        <v>331.19792999999999</v>
      </c>
      <c r="E107" s="44">
        <v>275.99827499999998</v>
      </c>
      <c r="F107" s="90"/>
      <c r="G107" s="25"/>
      <c r="H107" s="23" t="s">
        <v>30</v>
      </c>
      <c r="I107" s="24"/>
      <c r="J107" s="24"/>
    </row>
    <row r="108" spans="2:10" ht="15.75" x14ac:dyDescent="0.25">
      <c r="B108" s="32" t="s">
        <v>76</v>
      </c>
      <c r="C108" s="33" t="s">
        <v>159</v>
      </c>
      <c r="D108" s="44">
        <v>338.09723999999994</v>
      </c>
      <c r="E108" s="44">
        <v>281.74769999999995</v>
      </c>
      <c r="F108" s="90"/>
      <c r="G108" s="25"/>
      <c r="H108" s="23" t="s">
        <v>30</v>
      </c>
      <c r="I108" s="24"/>
      <c r="J108" s="24"/>
    </row>
    <row r="109" spans="2:10" ht="15.75" x14ac:dyDescent="0.25">
      <c r="B109" s="32" t="s">
        <v>77</v>
      </c>
      <c r="C109" s="33" t="s">
        <v>160</v>
      </c>
      <c r="D109" s="44">
        <v>338.09723999999994</v>
      </c>
      <c r="E109" s="44">
        <v>281.74769999999995</v>
      </c>
      <c r="F109" s="90"/>
      <c r="G109" s="25"/>
      <c r="H109" s="23" t="s">
        <v>30</v>
      </c>
      <c r="I109" s="24"/>
      <c r="J109" s="24"/>
    </row>
    <row r="110" spans="2:10" ht="15.75" x14ac:dyDescent="0.25">
      <c r="B110" s="32" t="s">
        <v>78</v>
      </c>
      <c r="C110" s="33" t="s">
        <v>178</v>
      </c>
      <c r="D110" s="44">
        <v>369.84275999999988</v>
      </c>
      <c r="E110" s="44">
        <v>308.20229999999992</v>
      </c>
      <c r="F110" s="90"/>
      <c r="G110" s="25"/>
      <c r="H110" s="24"/>
      <c r="I110" s="23" t="s">
        <v>30</v>
      </c>
      <c r="J110" s="24"/>
    </row>
    <row r="111" spans="2:10" ht="15.75" x14ac:dyDescent="0.25">
      <c r="B111" s="32" t="s">
        <v>79</v>
      </c>
      <c r="C111" s="33" t="s">
        <v>179</v>
      </c>
      <c r="D111" s="44">
        <v>386.39861999999994</v>
      </c>
      <c r="E111" s="44">
        <v>321.99884999999995</v>
      </c>
      <c r="F111" s="90"/>
      <c r="G111" s="25"/>
      <c r="H111" s="24"/>
      <c r="I111" s="23" t="s">
        <v>30</v>
      </c>
      <c r="J111" s="24"/>
    </row>
    <row r="112" spans="2:10" ht="15.75" x14ac:dyDescent="0.25">
      <c r="B112" s="32" t="s">
        <v>80</v>
      </c>
      <c r="C112" s="33" t="s">
        <v>180</v>
      </c>
      <c r="D112" s="44">
        <v>375.35723999999993</v>
      </c>
      <c r="E112" s="44">
        <v>312.79769999999996</v>
      </c>
      <c r="F112" s="90"/>
      <c r="G112" s="25"/>
      <c r="H112" s="24"/>
      <c r="I112" s="23" t="s">
        <v>30</v>
      </c>
      <c r="J112" s="24"/>
    </row>
    <row r="113" spans="1:10" ht="15.75" x14ac:dyDescent="0.25">
      <c r="B113" s="32" t="s">
        <v>81</v>
      </c>
      <c r="C113" s="33" t="s">
        <v>181</v>
      </c>
      <c r="D113" s="44">
        <v>375.35723999999993</v>
      </c>
      <c r="E113" s="44">
        <v>312.79769999999996</v>
      </c>
      <c r="F113" s="90"/>
      <c r="G113" s="25"/>
      <c r="H113" s="24"/>
      <c r="I113" s="23" t="s">
        <v>30</v>
      </c>
      <c r="J113" s="24"/>
    </row>
    <row r="114" spans="1:10" ht="15.75" x14ac:dyDescent="0.25">
      <c r="B114" s="32" t="s">
        <v>82</v>
      </c>
      <c r="C114" s="33" t="s">
        <v>195</v>
      </c>
      <c r="D114" s="44">
        <v>385.01999999999992</v>
      </c>
      <c r="E114" s="44">
        <v>320.84999999999997</v>
      </c>
      <c r="F114" s="90"/>
      <c r="G114" s="25"/>
      <c r="H114" s="24"/>
      <c r="I114" s="24"/>
      <c r="J114" s="23" t="s">
        <v>30</v>
      </c>
    </row>
    <row r="115" spans="1:10" ht="15.75" x14ac:dyDescent="0.25">
      <c r="B115" s="32" t="s">
        <v>83</v>
      </c>
      <c r="C115" s="33" t="s">
        <v>196</v>
      </c>
      <c r="D115" s="44">
        <v>385.01999999999992</v>
      </c>
      <c r="E115" s="44">
        <v>320.84999999999997</v>
      </c>
      <c r="F115" s="90"/>
      <c r="G115" s="25"/>
      <c r="H115" s="24"/>
      <c r="I115" s="24"/>
      <c r="J115" s="23" t="s">
        <v>30</v>
      </c>
    </row>
    <row r="116" spans="1:10" ht="15.75" x14ac:dyDescent="0.25">
      <c r="B116" s="32" t="s">
        <v>84</v>
      </c>
      <c r="C116" s="33" t="s">
        <v>197</v>
      </c>
      <c r="D116" s="44">
        <v>385.01999999999992</v>
      </c>
      <c r="E116" s="44">
        <v>320.84999999999997</v>
      </c>
      <c r="F116" s="90"/>
      <c r="G116" s="25"/>
      <c r="H116" s="24"/>
      <c r="I116" s="24"/>
      <c r="J116" s="23" t="s">
        <v>30</v>
      </c>
    </row>
    <row r="117" spans="1:10" ht="15.75" x14ac:dyDescent="0.25">
      <c r="B117" s="32" t="s">
        <v>85</v>
      </c>
      <c r="C117" s="33" t="s">
        <v>198</v>
      </c>
      <c r="D117" s="44">
        <v>385.01999999999992</v>
      </c>
      <c r="E117" s="44">
        <v>320.84999999999997</v>
      </c>
      <c r="F117" s="90"/>
      <c r="G117" s="25"/>
      <c r="H117" s="24"/>
      <c r="I117" s="24"/>
      <c r="J117" s="23" t="s">
        <v>30</v>
      </c>
    </row>
    <row r="118" spans="1:10" ht="15.75" x14ac:dyDescent="0.25">
      <c r="A118" s="68" t="s">
        <v>217</v>
      </c>
      <c r="B118" s="69" t="s">
        <v>222</v>
      </c>
      <c r="C118" s="71" t="s">
        <v>223</v>
      </c>
      <c r="D118" s="44">
        <v>403.64999999999986</v>
      </c>
      <c r="E118" s="44">
        <v>336.37499999999989</v>
      </c>
      <c r="F118" s="90"/>
      <c r="G118" s="25"/>
      <c r="H118" s="24"/>
      <c r="I118" s="24"/>
      <c r="J118" s="23" t="s">
        <v>30</v>
      </c>
    </row>
    <row r="119" spans="1:10" ht="15.75" x14ac:dyDescent="0.25">
      <c r="B119" s="32" t="s">
        <v>70</v>
      </c>
      <c r="C119" s="33" t="s">
        <v>101</v>
      </c>
      <c r="D119" s="44">
        <v>34.502759999999995</v>
      </c>
      <c r="E119" s="44">
        <v>28.752299999999998</v>
      </c>
      <c r="F119" s="90"/>
      <c r="G119" s="23" t="s">
        <v>30</v>
      </c>
      <c r="H119" s="24"/>
      <c r="I119" s="24"/>
      <c r="J119" s="24"/>
    </row>
    <row r="120" spans="1:10" ht="15.75" x14ac:dyDescent="0.25">
      <c r="B120" s="32" t="s">
        <v>71</v>
      </c>
      <c r="C120" s="33" t="s">
        <v>102</v>
      </c>
      <c r="D120" s="44">
        <v>34.502759999999995</v>
      </c>
      <c r="E120" s="44">
        <v>28.752299999999998</v>
      </c>
      <c r="F120" s="90"/>
      <c r="G120" s="25"/>
      <c r="H120" s="23" t="s">
        <v>30</v>
      </c>
      <c r="I120" s="24"/>
      <c r="J120" s="24"/>
    </row>
  </sheetData>
  <mergeCells count="1">
    <mergeCell ref="G11:J11"/>
  </mergeCells>
  <conditionalFormatting sqref="B1:B1048576">
    <cfRule type="duplicateValues" dxfId="143" priority="17"/>
  </conditionalFormatting>
  <conditionalFormatting sqref="B13:B21">
    <cfRule type="duplicateValues" dxfId="142" priority="15"/>
  </conditionalFormatting>
  <conditionalFormatting sqref="B59:B63">
    <cfRule type="duplicateValues" dxfId="141" priority="22"/>
  </conditionalFormatting>
  <conditionalFormatting sqref="B65:B70">
    <cfRule type="duplicateValues" dxfId="140" priority="16"/>
  </conditionalFormatting>
  <conditionalFormatting sqref="B72">
    <cfRule type="duplicateValues" dxfId="139" priority="1"/>
    <cfRule type="duplicateValues" dxfId="138" priority="2"/>
    <cfRule type="duplicateValues" dxfId="137" priority="3"/>
    <cfRule type="duplicateValues" dxfId="136" priority="4"/>
  </conditionalFormatting>
  <conditionalFormatting sqref="B72:B80">
    <cfRule type="duplicateValues" dxfId="135" priority="28"/>
  </conditionalFormatting>
  <conditionalFormatting sqref="B74:B80">
    <cfRule type="duplicateValues" dxfId="134" priority="11"/>
  </conditionalFormatting>
  <conditionalFormatting sqref="B75:B80">
    <cfRule type="duplicateValues" dxfId="133" priority="10"/>
  </conditionalFormatting>
  <conditionalFormatting sqref="B99:B102">
    <cfRule type="duplicateValues" dxfId="132" priority="14"/>
  </conditionalFormatting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4B7B-B754-45B8-88CD-8C35AD13AA14}">
  <sheetPr>
    <tabColor theme="0" tint="-0.499984740745262"/>
  </sheetPr>
  <dimension ref="A1:I52"/>
  <sheetViews>
    <sheetView workbookViewId="0">
      <selection activeCell="B1" sqref="B1"/>
    </sheetView>
  </sheetViews>
  <sheetFormatPr defaultColWidth="9.140625" defaultRowHeight="15" x14ac:dyDescent="0.25"/>
  <cols>
    <col min="1" max="1" width="8.28515625" customWidth="1"/>
    <col min="2" max="2" width="10.85546875" customWidth="1"/>
    <col min="3" max="3" width="106.42578125" customWidth="1"/>
    <col min="4" max="4" width="19" customWidth="1"/>
    <col min="5" max="5" width="12.28515625" customWidth="1"/>
    <col min="6" max="6" width="13.85546875" customWidth="1"/>
    <col min="7" max="7" width="24.42578125" bestFit="1" customWidth="1"/>
    <col min="8" max="8" width="28.7109375" bestFit="1" customWidth="1"/>
    <col min="9" max="9" width="46.85546875" bestFit="1" customWidth="1"/>
    <col min="93" max="93" width="3.28515625" customWidth="1"/>
    <col min="94" max="94" width="8.140625" customWidth="1"/>
    <col min="95" max="95" width="20.28515625" customWidth="1"/>
    <col min="96" max="96" width="37.7109375" customWidth="1"/>
    <col min="97" max="97" width="13" customWidth="1"/>
    <col min="98" max="98" width="15" customWidth="1"/>
    <col min="99" max="100" width="9.140625" customWidth="1"/>
    <col min="108" max="108" width="5.28515625" customWidth="1"/>
    <col min="109" max="109" width="8.42578125" customWidth="1"/>
    <col min="114" max="114" width="2.42578125" customWidth="1"/>
    <col min="115" max="115" width="12.7109375" customWidth="1"/>
  </cols>
  <sheetData>
    <row r="1" spans="2:9" s="1" customFormat="1" ht="24" thickBot="1" x14ac:dyDescent="0.4">
      <c r="B1" s="27" t="s">
        <v>456</v>
      </c>
      <c r="C1" s="28"/>
      <c r="D1" s="54"/>
    </row>
    <row r="2" spans="2:9" s="1" customFormat="1" ht="33.75" x14ac:dyDescent="0.5">
      <c r="B2" s="18" t="s">
        <v>400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388</v>
      </c>
      <c r="C4" s="13" t="s">
        <v>389</v>
      </c>
      <c r="D4" s="41" t="s">
        <v>390</v>
      </c>
      <c r="E4" s="41" t="s">
        <v>391</v>
      </c>
      <c r="F4" s="41" t="s">
        <v>392</v>
      </c>
      <c r="G4" s="94" t="s">
        <v>393</v>
      </c>
      <c r="H4" s="95" t="s">
        <v>394</v>
      </c>
      <c r="I4" s="95" t="s">
        <v>395</v>
      </c>
    </row>
    <row r="5" spans="2:9" s="4" customFormat="1" ht="12.75" x14ac:dyDescent="0.2">
      <c r="B5" s="14"/>
      <c r="C5" s="15"/>
      <c r="D5" s="42" t="s">
        <v>241</v>
      </c>
      <c r="E5" s="42" t="s">
        <v>396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304</v>
      </c>
      <c r="C6" s="6"/>
      <c r="D6" s="6"/>
      <c r="E6" s="6"/>
      <c r="F6" s="6"/>
      <c r="H6" s="7"/>
    </row>
    <row r="7" spans="2:9" s="7" customFormat="1" ht="15.75" x14ac:dyDescent="0.25">
      <c r="B7" s="8" t="s">
        <v>7</v>
      </c>
      <c r="C7" s="9" t="s">
        <v>366</v>
      </c>
      <c r="D7" s="44">
        <f>VLOOKUP(B7,PRICE!$B$7:$E$120,4,FALSE)</f>
        <v>9712.4399999999969</v>
      </c>
      <c r="E7" s="45">
        <v>1</v>
      </c>
      <c r="F7" s="98">
        <f>D7*E7</f>
        <v>9712.4399999999969</v>
      </c>
      <c r="G7" s="97">
        <f>F7*1.2</f>
        <v>11654.927999999996</v>
      </c>
      <c r="H7" s="96">
        <f>SUM(F10:F49)*1.2</f>
        <v>0</v>
      </c>
      <c r="I7" s="97">
        <f>G7+H7+F51</f>
        <v>12626.171999999995</v>
      </c>
    </row>
    <row r="8" spans="2:9" s="1" customFormat="1" ht="20.25" x14ac:dyDescent="0.3">
      <c r="B8" s="50" t="s">
        <v>305</v>
      </c>
      <c r="C8" s="2"/>
      <c r="D8" s="11"/>
      <c r="E8" s="11"/>
      <c r="F8" s="11"/>
      <c r="H8" s="81"/>
    </row>
    <row r="9" spans="2:9" s="1" customFormat="1" ht="15.75" x14ac:dyDescent="0.25">
      <c r="B9" s="19" t="s">
        <v>306</v>
      </c>
      <c r="C9"/>
      <c r="D9" s="16"/>
      <c r="E9" s="16"/>
      <c r="F9" s="16"/>
    </row>
    <row r="10" spans="2:9" s="1" customFormat="1" ht="15.75" x14ac:dyDescent="0.25">
      <c r="B10" s="8" t="s">
        <v>89</v>
      </c>
      <c r="C10" s="10" t="s">
        <v>367</v>
      </c>
      <c r="D10" s="44">
        <f>VLOOKUP(B10,PRICE!$B$7:$E$120,4,FALSE)</f>
        <v>197.79884999999999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109</v>
      </c>
      <c r="C11" s="10" t="s">
        <v>368</v>
      </c>
      <c r="D11" s="44">
        <f>VLOOKUP(B11,PRICE!$B$7:$E$120,4,FALSE)</f>
        <v>197.79884999999999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14</v>
      </c>
      <c r="C12" s="10" t="s">
        <v>369</v>
      </c>
      <c r="D12" s="44">
        <f>VLOOKUP(B12,PRICE!$B$7:$E$120,4,FALSE)</f>
        <v>443.90114999999992</v>
      </c>
      <c r="E12" s="45">
        <v>0</v>
      </c>
      <c r="F12" s="45">
        <f>D12*E12</f>
        <v>0</v>
      </c>
    </row>
    <row r="13" spans="2:9" ht="15.75" x14ac:dyDescent="0.25">
      <c r="B13" s="19" t="s">
        <v>307</v>
      </c>
    </row>
    <row r="14" spans="2:9" ht="15.75" x14ac:dyDescent="0.25">
      <c r="B14" s="22" t="s">
        <v>27</v>
      </c>
      <c r="C14" s="21" t="s">
        <v>370</v>
      </c>
      <c r="D14" s="44">
        <f>VLOOKUP(B14,PRICE!$B$7:$E$120,4,FALSE)</f>
        <v>604.32614999999987</v>
      </c>
      <c r="E14" s="45">
        <v>0</v>
      </c>
      <c r="F14" s="45">
        <f>D14*E14</f>
        <v>0</v>
      </c>
    </row>
    <row r="15" spans="2:9" ht="15.75" x14ac:dyDescent="0.25">
      <c r="B15" s="22" t="s">
        <v>28</v>
      </c>
      <c r="C15" s="21" t="s">
        <v>371</v>
      </c>
      <c r="D15" s="44">
        <f>VLOOKUP(B15,PRICE!$B$7:$E$120,4,FALSE)</f>
        <v>1034.9999999999998</v>
      </c>
      <c r="E15" s="45">
        <v>0</v>
      </c>
      <c r="F15" s="45">
        <f t="shared" ref="F15:F27" si="0">D15*E15</f>
        <v>0</v>
      </c>
    </row>
    <row r="16" spans="2:9" ht="15.75" x14ac:dyDescent="0.25">
      <c r="B16" s="22" t="s">
        <v>29</v>
      </c>
      <c r="C16" s="21" t="s">
        <v>372</v>
      </c>
      <c r="D16" s="44">
        <f>VLOOKUP(B16,PRICE!$B$7:$E$120,4,FALSE)</f>
        <v>454.25114999999994</v>
      </c>
      <c r="E16" s="45">
        <v>0</v>
      </c>
      <c r="F16" s="45">
        <f t="shared" si="0"/>
        <v>0</v>
      </c>
    </row>
    <row r="17" spans="1:6" ht="15.75" x14ac:dyDescent="0.25">
      <c r="A17" s="68" t="s">
        <v>217</v>
      </c>
      <c r="B17" s="69" t="s">
        <v>215</v>
      </c>
      <c r="C17" s="70" t="s">
        <v>373</v>
      </c>
      <c r="D17" s="44">
        <f>VLOOKUP(B17,PRICE!$B$7:$E$120,4,FALSE)</f>
        <v>1380.0017249999996</v>
      </c>
      <c r="E17" s="45">
        <v>0</v>
      </c>
      <c r="F17" s="45">
        <f t="shared" si="0"/>
        <v>0</v>
      </c>
    </row>
    <row r="18" spans="1:6" ht="15.75" x14ac:dyDescent="0.25">
      <c r="B18" s="22" t="s">
        <v>45</v>
      </c>
      <c r="C18" s="21" t="s">
        <v>374</v>
      </c>
      <c r="D18" s="44">
        <f>VLOOKUP(B18,PRICE!$B$7:$E$120,4,FALSE)</f>
        <v>313.95172499999995</v>
      </c>
      <c r="E18" s="45">
        <v>0</v>
      </c>
      <c r="F18" s="45">
        <f t="shared" si="0"/>
        <v>0</v>
      </c>
    </row>
    <row r="19" spans="1:6" ht="15.75" x14ac:dyDescent="0.25">
      <c r="A19" s="68" t="s">
        <v>217</v>
      </c>
      <c r="B19" s="69" t="s">
        <v>224</v>
      </c>
      <c r="C19" s="70" t="s">
        <v>348</v>
      </c>
      <c r="D19" s="44">
        <f>VLOOKUP(B19,PRICE!$B$7:$E$120,4,FALSE)</f>
        <v>1034.9999999999998</v>
      </c>
      <c r="E19" s="45">
        <v>0</v>
      </c>
      <c r="F19" s="45">
        <f t="shared" si="0"/>
        <v>0</v>
      </c>
    </row>
    <row r="20" spans="1:6" ht="15.75" x14ac:dyDescent="0.25">
      <c r="B20" s="19" t="s">
        <v>308</v>
      </c>
    </row>
    <row r="21" spans="1:6" ht="15.75" x14ac:dyDescent="0.25">
      <c r="B21" s="22" t="s">
        <v>36</v>
      </c>
      <c r="C21" s="33" t="s">
        <v>375</v>
      </c>
      <c r="D21" s="44">
        <f>VLOOKUP(B21,PRICE!$B$7:$E$120,4,FALSE)</f>
        <v>350.75114999999994</v>
      </c>
      <c r="E21" s="45">
        <v>0</v>
      </c>
      <c r="F21" s="45">
        <f t="shared" si="0"/>
        <v>0</v>
      </c>
    </row>
    <row r="22" spans="1:6" ht="15.75" x14ac:dyDescent="0.25">
      <c r="B22" s="22" t="s">
        <v>37</v>
      </c>
      <c r="C22" s="21" t="s">
        <v>376</v>
      </c>
      <c r="D22" s="44">
        <f>VLOOKUP(B22,PRICE!$B$7:$E$120,4,FALSE)</f>
        <v>523.24942499999986</v>
      </c>
      <c r="E22" s="45">
        <v>0</v>
      </c>
      <c r="F22" s="45">
        <f t="shared" si="0"/>
        <v>0</v>
      </c>
    </row>
    <row r="23" spans="1:6" ht="15.75" x14ac:dyDescent="0.25">
      <c r="A23" s="68" t="s">
        <v>217</v>
      </c>
      <c r="B23" s="69" t="s">
        <v>201</v>
      </c>
      <c r="C23" s="71" t="s">
        <v>351</v>
      </c>
      <c r="D23" s="44">
        <f>VLOOKUP(B23,PRICE!$B$7:$E$120,4,FALSE)</f>
        <v>206.99999999999994</v>
      </c>
      <c r="E23" s="45">
        <v>0</v>
      </c>
      <c r="F23" s="45">
        <f t="shared" si="0"/>
        <v>0</v>
      </c>
    </row>
    <row r="24" spans="1:6" ht="15.75" x14ac:dyDescent="0.25">
      <c r="B24" s="22" t="s">
        <v>48</v>
      </c>
      <c r="C24" s="33" t="s">
        <v>352</v>
      </c>
      <c r="D24" s="44">
        <f>VLOOKUP(B24,PRICE!$B$7:$E$120,4,FALSE)</f>
        <v>258.74999999999994</v>
      </c>
      <c r="E24" s="45">
        <v>0</v>
      </c>
      <c r="F24" s="45">
        <f t="shared" si="0"/>
        <v>0</v>
      </c>
    </row>
    <row r="25" spans="1:6" ht="15.75" x14ac:dyDescent="0.25">
      <c r="A25" s="68" t="s">
        <v>217</v>
      </c>
      <c r="B25" s="69" t="s">
        <v>203</v>
      </c>
      <c r="C25" s="71" t="s">
        <v>353</v>
      </c>
      <c r="D25" s="44">
        <f>VLOOKUP(B25,PRICE!$B$7:$E$120,4,FALSE)</f>
        <v>489.03749999999991</v>
      </c>
      <c r="E25" s="45">
        <v>0</v>
      </c>
      <c r="F25" s="45">
        <f t="shared" si="0"/>
        <v>0</v>
      </c>
    </row>
    <row r="26" spans="1:6" ht="15.75" x14ac:dyDescent="0.25">
      <c r="A26" s="68" t="s">
        <v>217</v>
      </c>
      <c r="B26" s="69" t="s">
        <v>202</v>
      </c>
      <c r="C26" s="71" t="s">
        <v>354</v>
      </c>
      <c r="D26" s="44">
        <f>VLOOKUP(B26,PRICE!$B$7:$E$120,4,FALSE)</f>
        <v>638.24827499999981</v>
      </c>
      <c r="E26" s="45">
        <v>0</v>
      </c>
      <c r="F26" s="45">
        <f t="shared" si="0"/>
        <v>0</v>
      </c>
    </row>
    <row r="27" spans="1:6" ht="15.75" x14ac:dyDescent="0.25">
      <c r="A27" s="68" t="s">
        <v>217</v>
      </c>
      <c r="B27" s="69" t="s">
        <v>204</v>
      </c>
      <c r="C27" s="71" t="s">
        <v>355</v>
      </c>
      <c r="D27" s="44">
        <f>VLOOKUP(B27,PRICE!$B$7:$E$120,4,FALSE)</f>
        <v>868.25114999999983</v>
      </c>
      <c r="E27" s="45">
        <v>0</v>
      </c>
      <c r="F27" s="45">
        <f t="shared" si="0"/>
        <v>0</v>
      </c>
    </row>
    <row r="28" spans="1:6" ht="15.75" x14ac:dyDescent="0.25">
      <c r="B28" s="19" t="s">
        <v>309</v>
      </c>
    </row>
    <row r="29" spans="1:6" ht="15.75" x14ac:dyDescent="0.25">
      <c r="B29" s="22" t="s">
        <v>95</v>
      </c>
      <c r="C29" s="21" t="s">
        <v>377</v>
      </c>
      <c r="D29" s="44">
        <f>VLOOKUP(B29,PRICE!$B$7:$E$120,4,FALSE)</f>
        <v>472.07384999999994</v>
      </c>
      <c r="E29" s="45">
        <v>0</v>
      </c>
      <c r="F29" s="45">
        <f t="shared" ref="F29:F31" si="1">D29*E29</f>
        <v>0</v>
      </c>
    </row>
    <row r="30" spans="1:6" ht="15.75" x14ac:dyDescent="0.25">
      <c r="B30" s="22" t="s">
        <v>103</v>
      </c>
      <c r="C30" s="21" t="s">
        <v>295</v>
      </c>
      <c r="D30" s="44">
        <f>VLOOKUP(B30,PRICE!$B$7:$E$120,4,FALSE)</f>
        <v>275.99827499999998</v>
      </c>
      <c r="E30" s="45">
        <v>0</v>
      </c>
      <c r="F30" s="45">
        <f t="shared" si="1"/>
        <v>0</v>
      </c>
    </row>
    <row r="31" spans="1:6" ht="15.75" x14ac:dyDescent="0.25">
      <c r="A31" s="68" t="s">
        <v>217</v>
      </c>
      <c r="B31" s="69" t="s">
        <v>218</v>
      </c>
      <c r="C31" s="70" t="s">
        <v>357</v>
      </c>
      <c r="D31" s="44">
        <f>VLOOKUP(B31,PRICE!$B$7:$E$120,4,FALSE)</f>
        <v>408.24539999999996</v>
      </c>
      <c r="E31" s="45">
        <v>0</v>
      </c>
      <c r="F31" s="45">
        <f t="shared" si="1"/>
        <v>0</v>
      </c>
    </row>
    <row r="32" spans="1:6" ht="15.75" x14ac:dyDescent="0.25">
      <c r="B32" s="19" t="s">
        <v>310</v>
      </c>
    </row>
    <row r="33" spans="1:6" ht="15.75" x14ac:dyDescent="0.25">
      <c r="B33" s="22" t="s">
        <v>97</v>
      </c>
      <c r="C33" s="21" t="s">
        <v>296</v>
      </c>
      <c r="D33" s="44">
        <f>VLOOKUP(B33,PRICE!$B$7:$E$120,4,FALSE)</f>
        <v>166.74884999999998</v>
      </c>
      <c r="E33" s="45">
        <v>0</v>
      </c>
      <c r="F33" s="45">
        <f t="shared" ref="F33:F34" si="2">D33*E33</f>
        <v>0</v>
      </c>
    </row>
    <row r="34" spans="1:6" ht="15.75" x14ac:dyDescent="0.25">
      <c r="B34" s="22" t="s">
        <v>98</v>
      </c>
      <c r="C34" s="21" t="s">
        <v>297</v>
      </c>
      <c r="D34" s="44">
        <f>VLOOKUP(B34,PRICE!$B$7:$E$120,4,FALSE)</f>
        <v>68.998274999999992</v>
      </c>
      <c r="E34" s="45">
        <v>0</v>
      </c>
      <c r="F34" s="45">
        <f t="shared" si="2"/>
        <v>0</v>
      </c>
    </row>
    <row r="35" spans="1:6" ht="15.75" x14ac:dyDescent="0.25">
      <c r="B35" s="19" t="s">
        <v>311</v>
      </c>
    </row>
    <row r="36" spans="1:6" ht="15.75" x14ac:dyDescent="0.25">
      <c r="B36" s="22" t="s">
        <v>57</v>
      </c>
      <c r="C36" s="20" t="s">
        <v>379</v>
      </c>
      <c r="D36" s="44">
        <f>VLOOKUP(B36,PRICE!$B$7:$E$120,4,FALSE)</f>
        <v>595.69942499999979</v>
      </c>
      <c r="E36" s="45">
        <v>0</v>
      </c>
      <c r="F36" s="45">
        <f t="shared" ref="F36:F40" si="3">D36*E36</f>
        <v>0</v>
      </c>
    </row>
    <row r="37" spans="1:6" ht="15.75" x14ac:dyDescent="0.25">
      <c r="B37" s="22" t="s">
        <v>58</v>
      </c>
      <c r="C37" s="20" t="s">
        <v>380</v>
      </c>
      <c r="D37" s="44">
        <f>VLOOKUP(B37,PRICE!$B$7:$E$120,4,FALSE)</f>
        <v>607.19827499999985</v>
      </c>
      <c r="E37" s="45">
        <v>0</v>
      </c>
      <c r="F37" s="45">
        <f t="shared" si="3"/>
        <v>0</v>
      </c>
    </row>
    <row r="38" spans="1:6" ht="15.75" x14ac:dyDescent="0.25">
      <c r="B38" s="22" t="s">
        <v>59</v>
      </c>
      <c r="C38" s="20" t="s">
        <v>381</v>
      </c>
      <c r="D38" s="44">
        <f>VLOOKUP(B38,PRICE!$B$7:$E$120,4,FALSE)</f>
        <v>601.44884999999988</v>
      </c>
      <c r="E38" s="45">
        <v>0</v>
      </c>
      <c r="F38" s="45">
        <f t="shared" si="3"/>
        <v>0</v>
      </c>
    </row>
    <row r="39" spans="1:6" ht="15.75" x14ac:dyDescent="0.25">
      <c r="A39" s="68" t="s">
        <v>217</v>
      </c>
      <c r="B39" s="69" t="s">
        <v>220</v>
      </c>
      <c r="C39" s="71" t="s">
        <v>382</v>
      </c>
      <c r="D39" s="44">
        <f>VLOOKUP(B39,PRICE!$B$7:$E$120,4,FALSE)</f>
        <v>607.19827499999985</v>
      </c>
      <c r="E39" s="45">
        <v>0</v>
      </c>
      <c r="F39" s="45">
        <f t="shared" si="3"/>
        <v>0</v>
      </c>
    </row>
    <row r="40" spans="1:6" ht="15.75" x14ac:dyDescent="0.25">
      <c r="B40" s="22" t="s">
        <v>110</v>
      </c>
      <c r="C40" s="20" t="s">
        <v>328</v>
      </c>
      <c r="D40" s="44">
        <f>VLOOKUP(B40,PRICE!$B$7:$E$120,4,FALSE)</f>
        <v>275.99827499999998</v>
      </c>
      <c r="E40" s="45">
        <v>0</v>
      </c>
      <c r="F40" s="45">
        <f t="shared" si="3"/>
        <v>0</v>
      </c>
    </row>
    <row r="41" spans="1:6" ht="15.75" x14ac:dyDescent="0.25">
      <c r="B41" s="19" t="s">
        <v>337</v>
      </c>
    </row>
    <row r="42" spans="1:6" ht="15.75" x14ac:dyDescent="0.25">
      <c r="B42" s="34" t="s">
        <v>63</v>
      </c>
      <c r="C42" s="67" t="s">
        <v>378</v>
      </c>
      <c r="D42" s="44">
        <f>VLOOKUP(B42,PRICE!$B$7:$E$120,4,FALSE)</f>
        <v>478.39769999999993</v>
      </c>
      <c r="E42" s="45">
        <v>0</v>
      </c>
      <c r="F42" s="45">
        <f t="shared" ref="F42" si="4">D42*E42</f>
        <v>0</v>
      </c>
    </row>
    <row r="43" spans="1:6" ht="15.75" x14ac:dyDescent="0.25">
      <c r="B43" s="34"/>
      <c r="C43" s="37"/>
      <c r="D43" s="45"/>
      <c r="E43" s="45"/>
      <c r="F43" s="45"/>
    </row>
    <row r="44" spans="1:6" ht="15.75" x14ac:dyDescent="0.25">
      <c r="B44" s="19" t="s">
        <v>313</v>
      </c>
    </row>
    <row r="45" spans="1:6" ht="15.75" x14ac:dyDescent="0.25">
      <c r="B45" s="32" t="s">
        <v>82</v>
      </c>
      <c r="C45" s="33" t="s">
        <v>383</v>
      </c>
      <c r="D45" s="44">
        <f>VLOOKUP(B45,PRICE!$B$7:$E$120,4,FALSE)</f>
        <v>320.84999999999997</v>
      </c>
      <c r="E45" s="45">
        <v>0</v>
      </c>
      <c r="F45" s="45">
        <f t="shared" ref="F45:F49" si="5">D45*E45</f>
        <v>0</v>
      </c>
    </row>
    <row r="46" spans="1:6" ht="15.75" x14ac:dyDescent="0.25">
      <c r="B46" s="32" t="s">
        <v>83</v>
      </c>
      <c r="C46" s="33" t="s">
        <v>384</v>
      </c>
      <c r="D46" s="44">
        <f>VLOOKUP(B46,PRICE!$B$7:$E$120,4,FALSE)</f>
        <v>320.84999999999997</v>
      </c>
      <c r="E46" s="45">
        <v>0</v>
      </c>
      <c r="F46" s="45">
        <f t="shared" si="5"/>
        <v>0</v>
      </c>
    </row>
    <row r="47" spans="1:6" ht="15.75" x14ac:dyDescent="0.25">
      <c r="B47" s="32" t="s">
        <v>84</v>
      </c>
      <c r="C47" s="33" t="s">
        <v>385</v>
      </c>
      <c r="D47" s="44">
        <f>VLOOKUP(B47,PRICE!$B$7:$E$120,4,FALSE)</f>
        <v>320.84999999999997</v>
      </c>
      <c r="E47" s="45">
        <v>0</v>
      </c>
      <c r="F47" s="45">
        <f t="shared" si="5"/>
        <v>0</v>
      </c>
    </row>
    <row r="48" spans="1:6" ht="15.75" x14ac:dyDescent="0.25">
      <c r="B48" s="32" t="s">
        <v>85</v>
      </c>
      <c r="C48" s="33" t="s">
        <v>386</v>
      </c>
      <c r="D48" s="44">
        <f>VLOOKUP(B48,PRICE!$B$7:$E$120,4,FALSE)</f>
        <v>320.84999999999997</v>
      </c>
      <c r="E48" s="45">
        <v>0</v>
      </c>
      <c r="F48" s="45">
        <f t="shared" si="5"/>
        <v>0</v>
      </c>
    </row>
    <row r="49" spans="1:6" ht="15.75" x14ac:dyDescent="0.25">
      <c r="A49" s="68" t="s">
        <v>217</v>
      </c>
      <c r="B49" s="69" t="s">
        <v>222</v>
      </c>
      <c r="C49" s="71" t="s">
        <v>387</v>
      </c>
      <c r="D49" s="44">
        <f>VLOOKUP(B49,PRICE!$B$7:$E$120,4,FALSE)</f>
        <v>336.37499999999989</v>
      </c>
      <c r="E49" s="45">
        <v>0</v>
      </c>
      <c r="F49" s="45">
        <f t="shared" si="5"/>
        <v>0</v>
      </c>
    </row>
    <row r="50" spans="1:6" ht="15.75" x14ac:dyDescent="0.25">
      <c r="D50" s="100" t="s">
        <v>397</v>
      </c>
      <c r="E50" s="100"/>
      <c r="F50" s="46">
        <f>SUM(F7:F49)</f>
        <v>9712.4399999999969</v>
      </c>
    </row>
    <row r="51" spans="1:6" ht="15.75" x14ac:dyDescent="0.25">
      <c r="D51" s="100" t="s">
        <v>398</v>
      </c>
      <c r="E51" s="100"/>
      <c r="F51" s="46">
        <f>F7*0.1</f>
        <v>971.24399999999969</v>
      </c>
    </row>
    <row r="52" spans="1:6" ht="15.75" x14ac:dyDescent="0.25">
      <c r="D52" s="101" t="s">
        <v>399</v>
      </c>
      <c r="E52" s="101"/>
      <c r="F52" s="46">
        <f>SUM(F50:F51)</f>
        <v>10683.683999999997</v>
      </c>
    </row>
  </sheetData>
  <mergeCells count="3">
    <mergeCell ref="D50:E50"/>
    <mergeCell ref="D51:E51"/>
    <mergeCell ref="D52:E52"/>
  </mergeCells>
  <conditionalFormatting sqref="B2:B50 B53:B1048576">
    <cfRule type="duplicateValues" dxfId="30" priority="20"/>
  </conditionalFormatting>
  <conditionalFormatting sqref="B8">
    <cfRule type="duplicateValues" dxfId="29" priority="19"/>
  </conditionalFormatting>
  <conditionalFormatting sqref="B10:B11">
    <cfRule type="duplicateValues" dxfId="28" priority="21"/>
  </conditionalFormatting>
  <conditionalFormatting sqref="B17">
    <cfRule type="duplicateValues" dxfId="27" priority="5"/>
  </conditionalFormatting>
  <conditionalFormatting sqref="B19">
    <cfRule type="duplicateValues" dxfId="26" priority="12"/>
    <cfRule type="duplicateValues" dxfId="25" priority="13"/>
  </conditionalFormatting>
  <conditionalFormatting sqref="B23:B27">
    <cfRule type="duplicateValues" dxfId="24" priority="14"/>
    <cfRule type="duplicateValues" dxfId="23" priority="15"/>
    <cfRule type="duplicateValues" dxfId="22" priority="16"/>
    <cfRule type="duplicateValues" dxfId="21" priority="17"/>
    <cfRule type="duplicateValues" dxfId="20" priority="18"/>
  </conditionalFormatting>
  <conditionalFormatting sqref="B29:B31">
    <cfRule type="duplicateValues" dxfId="19" priority="22"/>
  </conditionalFormatting>
  <conditionalFormatting sqref="B31">
    <cfRule type="duplicateValues" dxfId="18" priority="8"/>
    <cfRule type="duplicateValues" dxfId="17" priority="9"/>
    <cfRule type="duplicateValues" dxfId="16" priority="10"/>
    <cfRule type="duplicateValues" dxfId="15" priority="11"/>
  </conditionalFormatting>
  <conditionalFormatting sqref="B39">
    <cfRule type="duplicateValues" dxfId="14" priority="7"/>
  </conditionalFormatting>
  <conditionalFormatting sqref="B49">
    <cfRule type="duplicateValues" dxfId="13" priority="6"/>
  </conditionalFormatting>
  <conditionalFormatting sqref="B51">
    <cfRule type="duplicateValues" dxfId="12" priority="3"/>
  </conditionalFormatting>
  <conditionalFormatting sqref="B52">
    <cfRule type="duplicateValues" dxfId="11" priority="4"/>
  </conditionalFormatting>
  <conditionalFormatting sqref="B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1"/>
  <sheetViews>
    <sheetView workbookViewId="0">
      <selection activeCell="E75" sqref="E75"/>
    </sheetView>
  </sheetViews>
  <sheetFormatPr defaultRowHeight="15" x14ac:dyDescent="0.25"/>
  <cols>
    <col min="1" max="1" width="8.140625" style="60" customWidth="1"/>
    <col min="2" max="4" width="9.140625" style="61"/>
    <col min="5" max="5" width="21.42578125" style="61" customWidth="1"/>
    <col min="6" max="6" width="15.5703125" style="60" bestFit="1" customWidth="1"/>
    <col min="7" max="7" width="15.28515625" style="60" bestFit="1" customWidth="1"/>
    <col min="15" max="15" width="9.140625" customWidth="1"/>
    <col min="16" max="16" width="0.140625" customWidth="1"/>
  </cols>
  <sheetData>
    <row r="1" spans="1:23" ht="15.75" thickBot="1" x14ac:dyDescent="0.3">
      <c r="A1" s="79" t="s">
        <v>1</v>
      </c>
      <c r="B1" s="103" t="s">
        <v>2</v>
      </c>
      <c r="C1" s="104"/>
      <c r="D1" s="104"/>
      <c r="E1" s="104"/>
      <c r="F1" s="80" t="s">
        <v>242</v>
      </c>
      <c r="G1" s="80" t="s">
        <v>243</v>
      </c>
      <c r="H1" s="104" t="s">
        <v>205</v>
      </c>
      <c r="I1" s="104"/>
      <c r="J1" s="104"/>
      <c r="K1" s="104"/>
      <c r="L1" s="104"/>
      <c r="M1" s="104"/>
      <c r="N1" s="104"/>
      <c r="O1" s="105"/>
      <c r="V1" s="85"/>
      <c r="W1" s="85"/>
    </row>
    <row r="2" spans="1:23" x14ac:dyDescent="0.25">
      <c r="A2" s="106" t="s">
        <v>201</v>
      </c>
      <c r="B2" s="109" t="s">
        <v>207</v>
      </c>
      <c r="C2" s="110"/>
      <c r="D2" s="110"/>
      <c r="E2" s="111"/>
      <c r="F2" s="118">
        <v>248.4</v>
      </c>
      <c r="G2" s="118">
        <v>207</v>
      </c>
      <c r="H2" s="62"/>
      <c r="I2" s="62"/>
      <c r="J2" s="62"/>
      <c r="K2" s="62"/>
      <c r="L2" s="62"/>
      <c r="M2" s="62"/>
      <c r="N2" s="62"/>
      <c r="O2" s="63"/>
      <c r="V2" s="85"/>
      <c r="W2" s="85"/>
    </row>
    <row r="3" spans="1:23" x14ac:dyDescent="0.25">
      <c r="A3" s="107"/>
      <c r="B3" s="112"/>
      <c r="C3" s="113"/>
      <c r="D3" s="113"/>
      <c r="E3" s="114"/>
      <c r="F3" s="119"/>
      <c r="G3" s="119"/>
      <c r="H3" s="38"/>
      <c r="I3" s="38"/>
      <c r="J3" s="38"/>
      <c r="K3" s="38"/>
      <c r="L3" s="38"/>
      <c r="M3" s="38"/>
      <c r="N3" s="38"/>
      <c r="O3" s="64"/>
      <c r="V3" s="85"/>
      <c r="W3" s="85"/>
    </row>
    <row r="4" spans="1:23" x14ac:dyDescent="0.25">
      <c r="A4" s="107"/>
      <c r="B4" s="112"/>
      <c r="C4" s="113"/>
      <c r="D4" s="113"/>
      <c r="E4" s="114"/>
      <c r="F4" s="119"/>
      <c r="G4" s="119"/>
      <c r="H4" s="38"/>
      <c r="I4" s="38"/>
      <c r="J4" s="38"/>
      <c r="K4" s="38"/>
      <c r="L4" s="38"/>
      <c r="M4" s="38"/>
      <c r="N4" s="38"/>
      <c r="O4" s="64"/>
      <c r="V4" s="85"/>
      <c r="W4" s="85"/>
    </row>
    <row r="5" spans="1:23" x14ac:dyDescent="0.25">
      <c r="A5" s="107"/>
      <c r="B5" s="112"/>
      <c r="C5" s="113"/>
      <c r="D5" s="113"/>
      <c r="E5" s="114"/>
      <c r="F5" s="119"/>
      <c r="G5" s="119"/>
      <c r="H5" s="38"/>
      <c r="I5" s="38"/>
      <c r="J5" s="38"/>
      <c r="K5" s="38"/>
      <c r="L5" s="38"/>
      <c r="M5" s="38"/>
      <c r="N5" s="38"/>
      <c r="O5" s="64"/>
      <c r="V5" s="85"/>
      <c r="W5" s="85"/>
    </row>
    <row r="6" spans="1:23" x14ac:dyDescent="0.25">
      <c r="A6" s="107"/>
      <c r="B6" s="112"/>
      <c r="C6" s="113"/>
      <c r="D6" s="113"/>
      <c r="E6" s="114"/>
      <c r="F6" s="119"/>
      <c r="G6" s="119"/>
      <c r="H6" s="38"/>
      <c r="I6" s="38"/>
      <c r="J6" s="38"/>
      <c r="K6" s="38"/>
      <c r="L6" s="38"/>
      <c r="M6" s="38"/>
      <c r="N6" s="38"/>
      <c r="O6" s="64"/>
      <c r="V6" s="85"/>
      <c r="W6" s="85"/>
    </row>
    <row r="7" spans="1:23" x14ac:dyDescent="0.25">
      <c r="A7" s="107"/>
      <c r="B7" s="112"/>
      <c r="C7" s="113"/>
      <c r="D7" s="113"/>
      <c r="E7" s="114"/>
      <c r="F7" s="119"/>
      <c r="G7" s="119"/>
      <c r="H7" s="38"/>
      <c r="I7" s="38"/>
      <c r="J7" s="38"/>
      <c r="K7" s="38"/>
      <c r="L7" s="38"/>
      <c r="M7" s="38"/>
      <c r="N7" s="38"/>
      <c r="O7" s="64"/>
      <c r="V7" s="85"/>
      <c r="W7" s="85"/>
    </row>
    <row r="8" spans="1:23" x14ac:dyDescent="0.25">
      <c r="A8" s="107"/>
      <c r="B8" s="112"/>
      <c r="C8" s="113"/>
      <c r="D8" s="113"/>
      <c r="E8" s="114"/>
      <c r="F8" s="119"/>
      <c r="G8" s="119"/>
      <c r="H8" s="38"/>
      <c r="I8" s="38"/>
      <c r="J8" s="38"/>
      <c r="K8" s="38"/>
      <c r="L8" s="38"/>
      <c r="M8" s="38"/>
      <c r="N8" s="38"/>
      <c r="O8" s="64"/>
      <c r="V8" s="85"/>
      <c r="W8" s="85"/>
    </row>
    <row r="9" spans="1:23" x14ac:dyDescent="0.25">
      <c r="A9" s="107"/>
      <c r="B9" s="112"/>
      <c r="C9" s="113"/>
      <c r="D9" s="113"/>
      <c r="E9" s="114"/>
      <c r="F9" s="119"/>
      <c r="G9" s="119"/>
      <c r="H9" s="38"/>
      <c r="I9" s="38"/>
      <c r="J9" s="38"/>
      <c r="K9" s="38"/>
      <c r="L9" s="38"/>
      <c r="M9" s="38"/>
      <c r="N9" s="38"/>
      <c r="O9" s="64"/>
      <c r="V9" s="85"/>
      <c r="W9" s="85"/>
    </row>
    <row r="10" spans="1:23" x14ac:dyDescent="0.25">
      <c r="A10" s="107"/>
      <c r="B10" s="112"/>
      <c r="C10" s="113"/>
      <c r="D10" s="113"/>
      <c r="E10" s="114"/>
      <c r="F10" s="119"/>
      <c r="G10" s="119"/>
      <c r="H10" s="38"/>
      <c r="I10" s="38"/>
      <c r="J10" s="38"/>
      <c r="K10" s="38"/>
      <c r="L10" s="38"/>
      <c r="M10" s="38"/>
      <c r="N10" s="38"/>
      <c r="O10" s="64"/>
      <c r="V10" s="85"/>
      <c r="W10" s="85"/>
    </row>
    <row r="11" spans="1:23" x14ac:dyDescent="0.25">
      <c r="A11" s="107"/>
      <c r="B11" s="112"/>
      <c r="C11" s="113"/>
      <c r="D11" s="113"/>
      <c r="E11" s="114"/>
      <c r="F11" s="119"/>
      <c r="G11" s="119"/>
      <c r="H11" s="38"/>
      <c r="I11" s="38"/>
      <c r="J11" s="38"/>
      <c r="K11" s="38"/>
      <c r="L11" s="38"/>
      <c r="M11" s="38"/>
      <c r="N11" s="38"/>
      <c r="O11" s="64"/>
      <c r="V11" s="85"/>
      <c r="W11" s="85"/>
    </row>
    <row r="12" spans="1:23" x14ac:dyDescent="0.25">
      <c r="A12" s="107"/>
      <c r="B12" s="112"/>
      <c r="C12" s="113"/>
      <c r="D12" s="113"/>
      <c r="E12" s="114"/>
      <c r="F12" s="119"/>
      <c r="G12" s="119"/>
      <c r="H12" s="38"/>
      <c r="I12" s="38"/>
      <c r="J12" s="38"/>
      <c r="K12" s="38"/>
      <c r="L12" s="38"/>
      <c r="M12" s="38"/>
      <c r="N12" s="38"/>
      <c r="O12" s="64"/>
      <c r="V12" s="85"/>
      <c r="W12" s="85"/>
    </row>
    <row r="13" spans="1:23" x14ac:dyDescent="0.25">
      <c r="A13" s="107"/>
      <c r="B13" s="112"/>
      <c r="C13" s="113"/>
      <c r="D13" s="113"/>
      <c r="E13" s="114"/>
      <c r="F13" s="119"/>
      <c r="G13" s="119"/>
      <c r="H13" s="38"/>
      <c r="I13" s="38"/>
      <c r="J13" s="38"/>
      <c r="K13" s="38"/>
      <c r="L13" s="38"/>
      <c r="M13" s="38"/>
      <c r="N13" s="38"/>
      <c r="O13" s="64"/>
      <c r="V13" s="85"/>
      <c r="W13" s="85"/>
    </row>
    <row r="14" spans="1:23" x14ac:dyDescent="0.25">
      <c r="A14" s="107"/>
      <c r="B14" s="112"/>
      <c r="C14" s="113"/>
      <c r="D14" s="113"/>
      <c r="E14" s="114"/>
      <c r="F14" s="119"/>
      <c r="G14" s="119"/>
      <c r="H14" s="38"/>
      <c r="I14" s="38"/>
      <c r="J14" s="38"/>
      <c r="K14" s="38"/>
      <c r="L14" s="38"/>
      <c r="M14" s="38"/>
      <c r="N14" s="38"/>
      <c r="O14" s="64"/>
      <c r="V14" s="85"/>
      <c r="W14" s="85"/>
    </row>
    <row r="15" spans="1:23" ht="15.75" thickBot="1" x14ac:dyDescent="0.3">
      <c r="A15" s="108"/>
      <c r="B15" s="115"/>
      <c r="C15" s="116"/>
      <c r="D15" s="116"/>
      <c r="E15" s="117"/>
      <c r="F15" s="120"/>
      <c r="G15" s="120"/>
      <c r="H15" s="65"/>
      <c r="I15" s="65"/>
      <c r="J15" s="65"/>
      <c r="K15" s="65"/>
      <c r="L15" s="65"/>
      <c r="M15" s="65"/>
      <c r="N15" s="65"/>
      <c r="O15" s="66"/>
      <c r="V15" s="85"/>
      <c r="W15" s="85"/>
    </row>
    <row r="16" spans="1:23" x14ac:dyDescent="0.25">
      <c r="A16" s="106" t="s">
        <v>48</v>
      </c>
      <c r="B16" s="109" t="s">
        <v>206</v>
      </c>
      <c r="C16" s="110"/>
      <c r="D16" s="110"/>
      <c r="E16" s="111"/>
      <c r="F16" s="119">
        <v>310.5</v>
      </c>
      <c r="G16" s="118">
        <v>258.75</v>
      </c>
      <c r="H16" s="38"/>
      <c r="I16" s="38"/>
      <c r="J16" s="38"/>
      <c r="K16" s="38"/>
      <c r="L16" s="38"/>
      <c r="M16" s="38"/>
      <c r="N16" s="38"/>
      <c r="O16" s="64"/>
      <c r="V16" s="85"/>
      <c r="W16" s="85"/>
    </row>
    <row r="17" spans="1:23" x14ac:dyDescent="0.25">
      <c r="A17" s="107"/>
      <c r="B17" s="112"/>
      <c r="C17" s="113"/>
      <c r="D17" s="113"/>
      <c r="E17" s="114"/>
      <c r="F17" s="119"/>
      <c r="G17" s="119"/>
      <c r="H17" s="38"/>
      <c r="I17" s="38"/>
      <c r="J17" s="38"/>
      <c r="K17" s="38"/>
      <c r="L17" s="38"/>
      <c r="M17" s="38"/>
      <c r="N17" s="38"/>
      <c r="O17" s="64"/>
      <c r="V17" s="85"/>
      <c r="W17" s="85"/>
    </row>
    <row r="18" spans="1:23" x14ac:dyDescent="0.25">
      <c r="A18" s="107"/>
      <c r="B18" s="112"/>
      <c r="C18" s="113"/>
      <c r="D18" s="113"/>
      <c r="E18" s="114"/>
      <c r="F18" s="119"/>
      <c r="G18" s="119"/>
      <c r="H18" s="38"/>
      <c r="I18" s="38"/>
      <c r="J18" s="38"/>
      <c r="K18" s="38"/>
      <c r="L18" s="38"/>
      <c r="M18" s="38"/>
      <c r="N18" s="38"/>
      <c r="O18" s="64"/>
      <c r="V18" s="85"/>
      <c r="W18" s="85"/>
    </row>
    <row r="19" spans="1:23" x14ac:dyDescent="0.25">
      <c r="A19" s="107"/>
      <c r="B19" s="112"/>
      <c r="C19" s="113"/>
      <c r="D19" s="113"/>
      <c r="E19" s="114"/>
      <c r="F19" s="119"/>
      <c r="G19" s="119"/>
      <c r="H19" s="38"/>
      <c r="I19" s="38"/>
      <c r="J19" s="38"/>
      <c r="K19" s="38"/>
      <c r="L19" s="38"/>
      <c r="M19" s="38"/>
      <c r="N19" s="38"/>
      <c r="O19" s="64"/>
      <c r="V19" s="85"/>
      <c r="W19" s="85"/>
    </row>
    <row r="20" spans="1:23" x14ac:dyDescent="0.25">
      <c r="A20" s="107"/>
      <c r="B20" s="112"/>
      <c r="C20" s="113"/>
      <c r="D20" s="113"/>
      <c r="E20" s="114"/>
      <c r="F20" s="119"/>
      <c r="G20" s="119"/>
      <c r="H20" s="38"/>
      <c r="I20" s="38"/>
      <c r="J20" s="38"/>
      <c r="K20" s="38"/>
      <c r="L20" s="38"/>
      <c r="M20" s="38"/>
      <c r="N20" s="38"/>
      <c r="O20" s="64"/>
      <c r="V20" s="85"/>
      <c r="W20" s="85"/>
    </row>
    <row r="21" spans="1:23" x14ac:dyDescent="0.25">
      <c r="A21" s="107"/>
      <c r="B21" s="112"/>
      <c r="C21" s="113"/>
      <c r="D21" s="113"/>
      <c r="E21" s="114"/>
      <c r="F21" s="119"/>
      <c r="G21" s="119"/>
      <c r="H21" s="38"/>
      <c r="I21" s="38"/>
      <c r="J21" s="38"/>
      <c r="K21" s="38"/>
      <c r="L21" s="38"/>
      <c r="M21" s="38"/>
      <c r="N21" s="38"/>
      <c r="O21" s="64"/>
      <c r="V21" s="85"/>
      <c r="W21" s="85"/>
    </row>
    <row r="22" spans="1:23" x14ac:dyDescent="0.25">
      <c r="A22" s="107"/>
      <c r="B22" s="112"/>
      <c r="C22" s="113"/>
      <c r="D22" s="113"/>
      <c r="E22" s="114"/>
      <c r="F22" s="119"/>
      <c r="G22" s="119"/>
      <c r="H22" s="38"/>
      <c r="I22" s="38"/>
      <c r="J22" s="38"/>
      <c r="K22" s="38"/>
      <c r="L22" s="38"/>
      <c r="M22" s="38"/>
      <c r="N22" s="38"/>
      <c r="O22" s="64"/>
      <c r="V22" s="85"/>
      <c r="W22" s="85"/>
    </row>
    <row r="23" spans="1:23" x14ac:dyDescent="0.25">
      <c r="A23" s="107"/>
      <c r="B23" s="112"/>
      <c r="C23" s="113"/>
      <c r="D23" s="113"/>
      <c r="E23" s="114"/>
      <c r="F23" s="119"/>
      <c r="G23" s="119"/>
      <c r="H23" s="38"/>
      <c r="I23" s="38"/>
      <c r="J23" s="38"/>
      <c r="K23" s="38"/>
      <c r="L23" s="38"/>
      <c r="M23" s="38"/>
      <c r="N23" s="38"/>
      <c r="O23" s="64"/>
      <c r="V23" s="85"/>
      <c r="W23" s="85"/>
    </row>
    <row r="24" spans="1:23" x14ac:dyDescent="0.25">
      <c r="A24" s="107"/>
      <c r="B24" s="112"/>
      <c r="C24" s="113"/>
      <c r="D24" s="113"/>
      <c r="E24" s="114"/>
      <c r="F24" s="119"/>
      <c r="G24" s="119"/>
      <c r="H24" s="38"/>
      <c r="I24" s="38"/>
      <c r="J24" s="38"/>
      <c r="K24" s="38"/>
      <c r="L24" s="38"/>
      <c r="M24" s="38"/>
      <c r="N24" s="38"/>
      <c r="O24" s="64"/>
      <c r="V24" s="85"/>
      <c r="W24" s="85"/>
    </row>
    <row r="25" spans="1:23" x14ac:dyDescent="0.25">
      <c r="A25" s="107"/>
      <c r="B25" s="112"/>
      <c r="C25" s="113"/>
      <c r="D25" s="113"/>
      <c r="E25" s="114"/>
      <c r="F25" s="119"/>
      <c r="G25" s="119"/>
      <c r="H25" s="38"/>
      <c r="I25" s="38"/>
      <c r="J25" s="38"/>
      <c r="K25" s="38"/>
      <c r="L25" s="38"/>
      <c r="M25" s="38"/>
      <c r="N25" s="38"/>
      <c r="O25" s="64"/>
      <c r="V25" s="85"/>
      <c r="W25" s="85"/>
    </row>
    <row r="26" spans="1:23" x14ac:dyDescent="0.25">
      <c r="A26" s="107"/>
      <c r="B26" s="112"/>
      <c r="C26" s="113"/>
      <c r="D26" s="113"/>
      <c r="E26" s="114"/>
      <c r="F26" s="119"/>
      <c r="G26" s="119"/>
      <c r="H26" s="38"/>
      <c r="I26" s="38"/>
      <c r="J26" s="38"/>
      <c r="K26" s="38"/>
      <c r="L26" s="38"/>
      <c r="M26" s="38"/>
      <c r="N26" s="38"/>
      <c r="O26" s="64"/>
      <c r="V26" s="85"/>
      <c r="W26" s="85"/>
    </row>
    <row r="27" spans="1:23" x14ac:dyDescent="0.25">
      <c r="A27" s="107"/>
      <c r="B27" s="112"/>
      <c r="C27" s="113"/>
      <c r="D27" s="113"/>
      <c r="E27" s="114"/>
      <c r="F27" s="119"/>
      <c r="G27" s="119"/>
      <c r="H27" s="38"/>
      <c r="I27" s="38"/>
      <c r="J27" s="38"/>
      <c r="K27" s="38"/>
      <c r="L27" s="38"/>
      <c r="M27" s="38"/>
      <c r="N27" s="38"/>
      <c r="O27" s="64"/>
      <c r="V27" s="85"/>
      <c r="W27" s="85"/>
    </row>
    <row r="28" spans="1:23" x14ac:dyDescent="0.25">
      <c r="A28" s="107"/>
      <c r="B28" s="112"/>
      <c r="C28" s="113"/>
      <c r="D28" s="113"/>
      <c r="E28" s="114"/>
      <c r="F28" s="119"/>
      <c r="G28" s="119"/>
      <c r="H28" s="38"/>
      <c r="I28" s="38"/>
      <c r="J28" s="38"/>
      <c r="K28" s="38"/>
      <c r="L28" s="38"/>
      <c r="M28" s="38"/>
      <c r="N28" s="38"/>
      <c r="O28" s="64"/>
      <c r="V28" s="85"/>
      <c r="W28" s="85"/>
    </row>
    <row r="29" spans="1:23" ht="15.75" thickBot="1" x14ac:dyDescent="0.3">
      <c r="A29" s="107"/>
      <c r="B29" s="115"/>
      <c r="C29" s="116"/>
      <c r="D29" s="116"/>
      <c r="E29" s="117"/>
      <c r="F29" s="119"/>
      <c r="G29" s="120"/>
      <c r="H29" s="38"/>
      <c r="I29" s="38"/>
      <c r="J29" s="38"/>
      <c r="K29" s="38"/>
      <c r="L29" s="38"/>
      <c r="M29" s="38"/>
      <c r="N29" s="38"/>
      <c r="O29" s="64"/>
      <c r="V29" s="85"/>
      <c r="W29" s="85"/>
    </row>
    <row r="30" spans="1:23" x14ac:dyDescent="0.25">
      <c r="A30" s="106" t="s">
        <v>202</v>
      </c>
      <c r="B30" s="109" t="s">
        <v>226</v>
      </c>
      <c r="C30" s="110"/>
      <c r="D30" s="110"/>
      <c r="E30" s="111"/>
      <c r="F30" s="118">
        <v>765.9</v>
      </c>
      <c r="G30" s="118">
        <v>638.25</v>
      </c>
      <c r="H30" s="62"/>
      <c r="I30" s="62"/>
      <c r="J30" s="62"/>
      <c r="K30" s="62"/>
      <c r="L30" s="62"/>
      <c r="M30" s="62"/>
      <c r="N30" s="62"/>
      <c r="O30" s="63"/>
      <c r="V30" s="85"/>
      <c r="W30" s="85"/>
    </row>
    <row r="31" spans="1:23" x14ac:dyDescent="0.25">
      <c r="A31" s="107"/>
      <c r="B31" s="112"/>
      <c r="C31" s="113"/>
      <c r="D31" s="113"/>
      <c r="E31" s="114"/>
      <c r="F31" s="119"/>
      <c r="G31" s="119"/>
      <c r="H31" s="38"/>
      <c r="I31" s="38"/>
      <c r="J31" s="38"/>
      <c r="K31" s="38"/>
      <c r="L31" s="38"/>
      <c r="M31" s="38"/>
      <c r="N31" s="38"/>
      <c r="O31" s="64"/>
      <c r="V31" s="85"/>
      <c r="W31" s="85"/>
    </row>
    <row r="32" spans="1:23" x14ac:dyDescent="0.25">
      <c r="A32" s="107"/>
      <c r="B32" s="112"/>
      <c r="C32" s="113"/>
      <c r="D32" s="113"/>
      <c r="E32" s="114"/>
      <c r="F32" s="119"/>
      <c r="G32" s="119"/>
      <c r="H32" s="38"/>
      <c r="I32" s="38"/>
      <c r="J32" s="38"/>
      <c r="K32" s="38"/>
      <c r="L32" s="38"/>
      <c r="M32" s="38"/>
      <c r="N32" s="38"/>
      <c r="O32" s="64"/>
      <c r="V32" s="85"/>
      <c r="W32" s="85"/>
    </row>
    <row r="33" spans="1:23" x14ac:dyDescent="0.25">
      <c r="A33" s="107"/>
      <c r="B33" s="112"/>
      <c r="C33" s="113"/>
      <c r="D33" s="113"/>
      <c r="E33" s="114"/>
      <c r="F33" s="119"/>
      <c r="G33" s="119"/>
      <c r="H33" s="38"/>
      <c r="I33" s="38"/>
      <c r="J33" s="38"/>
      <c r="K33" s="38"/>
      <c r="L33" s="38"/>
      <c r="M33" s="38"/>
      <c r="N33" s="38"/>
      <c r="O33" s="64"/>
      <c r="V33" s="85"/>
      <c r="W33" s="85"/>
    </row>
    <row r="34" spans="1:23" x14ac:dyDescent="0.25">
      <c r="A34" s="107"/>
      <c r="B34" s="112"/>
      <c r="C34" s="113"/>
      <c r="D34" s="113"/>
      <c r="E34" s="114"/>
      <c r="F34" s="119"/>
      <c r="G34" s="119"/>
      <c r="H34" s="38"/>
      <c r="I34" s="38"/>
      <c r="J34" s="38"/>
      <c r="K34" s="38"/>
      <c r="L34" s="38"/>
      <c r="M34" s="38"/>
      <c r="N34" s="38"/>
      <c r="O34" s="64"/>
      <c r="V34" s="85"/>
      <c r="W34" s="85"/>
    </row>
    <row r="35" spans="1:23" x14ac:dyDescent="0.25">
      <c r="A35" s="107"/>
      <c r="B35" s="112"/>
      <c r="C35" s="113"/>
      <c r="D35" s="113"/>
      <c r="E35" s="114"/>
      <c r="F35" s="119"/>
      <c r="G35" s="119"/>
      <c r="H35" s="38"/>
      <c r="I35" s="38"/>
      <c r="J35" s="38"/>
      <c r="K35" s="38"/>
      <c r="L35" s="38"/>
      <c r="M35" s="38"/>
      <c r="N35" s="38"/>
      <c r="O35" s="64"/>
      <c r="V35" s="85"/>
      <c r="W35" s="85"/>
    </row>
    <row r="36" spans="1:23" x14ac:dyDescent="0.25">
      <c r="A36" s="107"/>
      <c r="B36" s="112"/>
      <c r="C36" s="113"/>
      <c r="D36" s="113"/>
      <c r="E36" s="114"/>
      <c r="F36" s="119"/>
      <c r="G36" s="119"/>
      <c r="H36" s="38"/>
      <c r="I36" s="38"/>
      <c r="J36" s="38"/>
      <c r="K36" s="38"/>
      <c r="L36" s="38"/>
      <c r="M36" s="38"/>
      <c r="N36" s="38"/>
      <c r="O36" s="64"/>
      <c r="V36" s="85"/>
      <c r="W36" s="85"/>
    </row>
    <row r="37" spans="1:23" x14ac:dyDescent="0.25">
      <c r="A37" s="107"/>
      <c r="B37" s="112"/>
      <c r="C37" s="113"/>
      <c r="D37" s="113"/>
      <c r="E37" s="114"/>
      <c r="F37" s="119"/>
      <c r="G37" s="119"/>
      <c r="H37" s="38"/>
      <c r="I37" s="38"/>
      <c r="J37" s="38"/>
      <c r="K37" s="38"/>
      <c r="L37" s="38"/>
      <c r="M37" s="38"/>
      <c r="N37" s="38"/>
      <c r="O37" s="64"/>
      <c r="V37" s="85"/>
      <c r="W37" s="85"/>
    </row>
    <row r="38" spans="1:23" x14ac:dyDescent="0.25">
      <c r="A38" s="107"/>
      <c r="B38" s="112"/>
      <c r="C38" s="113"/>
      <c r="D38" s="113"/>
      <c r="E38" s="114"/>
      <c r="F38" s="119"/>
      <c r="G38" s="119"/>
      <c r="H38" s="38"/>
      <c r="I38" s="38"/>
      <c r="J38" s="38"/>
      <c r="K38" s="38"/>
      <c r="L38" s="38"/>
      <c r="M38" s="38"/>
      <c r="N38" s="38"/>
      <c r="O38" s="64"/>
      <c r="V38" s="85"/>
      <c r="W38" s="85"/>
    </row>
    <row r="39" spans="1:23" x14ac:dyDescent="0.25">
      <c r="A39" s="107"/>
      <c r="B39" s="112"/>
      <c r="C39" s="113"/>
      <c r="D39" s="113"/>
      <c r="E39" s="114"/>
      <c r="F39" s="119"/>
      <c r="G39" s="119"/>
      <c r="H39" s="38"/>
      <c r="I39" s="38"/>
      <c r="J39" s="38"/>
      <c r="K39" s="38"/>
      <c r="L39" s="38"/>
      <c r="M39" s="38"/>
      <c r="N39" s="38"/>
      <c r="O39" s="64"/>
      <c r="V39" s="85"/>
      <c r="W39" s="85"/>
    </row>
    <row r="40" spans="1:23" x14ac:dyDescent="0.25">
      <c r="A40" s="107"/>
      <c r="B40" s="112"/>
      <c r="C40" s="113"/>
      <c r="D40" s="113"/>
      <c r="E40" s="114"/>
      <c r="F40" s="119"/>
      <c r="G40" s="119"/>
      <c r="H40" s="38"/>
      <c r="I40" s="38"/>
      <c r="J40" s="38"/>
      <c r="K40" s="38"/>
      <c r="L40" s="38"/>
      <c r="M40" s="38"/>
      <c r="N40" s="38"/>
      <c r="O40" s="64"/>
      <c r="V40" s="85"/>
      <c r="W40" s="85"/>
    </row>
    <row r="41" spans="1:23" x14ac:dyDescent="0.25">
      <c r="A41" s="107"/>
      <c r="B41" s="112"/>
      <c r="C41" s="113"/>
      <c r="D41" s="113"/>
      <c r="E41" s="114"/>
      <c r="F41" s="119"/>
      <c r="G41" s="119"/>
      <c r="H41" s="38"/>
      <c r="I41" s="38"/>
      <c r="J41" s="38"/>
      <c r="K41" s="38"/>
      <c r="L41" s="38"/>
      <c r="M41" s="38"/>
      <c r="N41" s="38"/>
      <c r="O41" s="64"/>
      <c r="V41" s="85"/>
      <c r="W41" s="85"/>
    </row>
    <row r="42" spans="1:23" x14ac:dyDescent="0.25">
      <c r="A42" s="107"/>
      <c r="B42" s="112"/>
      <c r="C42" s="113"/>
      <c r="D42" s="113"/>
      <c r="E42" s="114"/>
      <c r="F42" s="119"/>
      <c r="G42" s="119"/>
      <c r="H42" s="38"/>
      <c r="I42" s="38"/>
      <c r="J42" s="38"/>
      <c r="K42" s="38"/>
      <c r="L42" s="38"/>
      <c r="M42" s="38"/>
      <c r="N42" s="38"/>
      <c r="O42" s="64"/>
      <c r="V42" s="85"/>
      <c r="W42" s="85"/>
    </row>
    <row r="43" spans="1:23" ht="15.75" thickBot="1" x14ac:dyDescent="0.3">
      <c r="A43" s="108"/>
      <c r="B43" s="115"/>
      <c r="C43" s="116"/>
      <c r="D43" s="116"/>
      <c r="E43" s="117"/>
      <c r="F43" s="120"/>
      <c r="G43" s="120"/>
      <c r="H43" s="65"/>
      <c r="I43" s="65"/>
      <c r="J43" s="65"/>
      <c r="K43" s="65"/>
      <c r="L43" s="65"/>
      <c r="M43" s="65"/>
      <c r="N43" s="65"/>
      <c r="O43" s="66"/>
      <c r="V43" s="85"/>
      <c r="W43" s="85"/>
    </row>
    <row r="44" spans="1:23" x14ac:dyDescent="0.25">
      <c r="A44" s="106" t="s">
        <v>203</v>
      </c>
      <c r="B44" s="109" t="s">
        <v>208</v>
      </c>
      <c r="C44" s="110"/>
      <c r="D44" s="110"/>
      <c r="E44" s="111"/>
      <c r="F44" s="118">
        <v>586.85</v>
      </c>
      <c r="G44" s="118">
        <v>489.04</v>
      </c>
      <c r="H44" s="62"/>
      <c r="I44" s="62"/>
      <c r="J44" s="62"/>
      <c r="K44" s="62"/>
      <c r="L44" s="62"/>
      <c r="M44" s="62"/>
      <c r="N44" s="62"/>
      <c r="O44" s="63"/>
      <c r="V44" s="85"/>
      <c r="W44" s="85"/>
    </row>
    <row r="45" spans="1:23" x14ac:dyDescent="0.25">
      <c r="A45" s="107"/>
      <c r="B45" s="112"/>
      <c r="C45" s="113"/>
      <c r="D45" s="113"/>
      <c r="E45" s="114"/>
      <c r="F45" s="119"/>
      <c r="G45" s="119"/>
      <c r="H45" s="38"/>
      <c r="I45" s="38"/>
      <c r="J45" s="38"/>
      <c r="K45" s="38"/>
      <c r="L45" s="38"/>
      <c r="M45" s="38"/>
      <c r="N45" s="38"/>
      <c r="O45" s="64"/>
      <c r="V45" s="85"/>
      <c r="W45" s="85"/>
    </row>
    <row r="46" spans="1:23" x14ac:dyDescent="0.25">
      <c r="A46" s="107"/>
      <c r="B46" s="112"/>
      <c r="C46" s="113"/>
      <c r="D46" s="113"/>
      <c r="E46" s="114"/>
      <c r="F46" s="119"/>
      <c r="G46" s="119"/>
      <c r="H46" s="38"/>
      <c r="I46" s="38"/>
      <c r="J46" s="38"/>
      <c r="K46" s="38"/>
      <c r="L46" s="38"/>
      <c r="M46" s="38"/>
      <c r="N46" s="38"/>
      <c r="O46" s="64"/>
      <c r="V46" s="85"/>
      <c r="W46" s="85"/>
    </row>
    <row r="47" spans="1:23" x14ac:dyDescent="0.25">
      <c r="A47" s="107"/>
      <c r="B47" s="112"/>
      <c r="C47" s="113"/>
      <c r="D47" s="113"/>
      <c r="E47" s="114"/>
      <c r="F47" s="119"/>
      <c r="G47" s="119"/>
      <c r="H47" s="38"/>
      <c r="I47" s="38"/>
      <c r="J47" s="38"/>
      <c r="K47" s="38"/>
      <c r="L47" s="38"/>
      <c r="M47" s="38"/>
      <c r="N47" s="38"/>
      <c r="O47" s="64"/>
      <c r="V47" s="85"/>
      <c r="W47" s="85"/>
    </row>
    <row r="48" spans="1:23" x14ac:dyDescent="0.25">
      <c r="A48" s="107"/>
      <c r="B48" s="112"/>
      <c r="C48" s="113"/>
      <c r="D48" s="113"/>
      <c r="E48" s="114"/>
      <c r="F48" s="119"/>
      <c r="G48" s="119"/>
      <c r="H48" s="38"/>
      <c r="I48" s="38"/>
      <c r="J48" s="38"/>
      <c r="K48" s="38"/>
      <c r="L48" s="38"/>
      <c r="M48" s="38"/>
      <c r="N48" s="38"/>
      <c r="O48" s="64"/>
      <c r="V48" s="85"/>
      <c r="W48" s="85"/>
    </row>
    <row r="49" spans="1:23" x14ac:dyDescent="0.25">
      <c r="A49" s="107"/>
      <c r="B49" s="112"/>
      <c r="C49" s="113"/>
      <c r="D49" s="113"/>
      <c r="E49" s="114"/>
      <c r="F49" s="119"/>
      <c r="G49" s="119"/>
      <c r="H49" s="38"/>
      <c r="I49" s="38"/>
      <c r="J49" s="38"/>
      <c r="K49" s="38"/>
      <c r="L49" s="38"/>
      <c r="M49" s="38"/>
      <c r="N49" s="38"/>
      <c r="O49" s="64"/>
      <c r="V49" s="85"/>
      <c r="W49" s="85"/>
    </row>
    <row r="50" spans="1:23" x14ac:dyDescent="0.25">
      <c r="A50" s="107"/>
      <c r="B50" s="112"/>
      <c r="C50" s="113"/>
      <c r="D50" s="113"/>
      <c r="E50" s="114"/>
      <c r="F50" s="119"/>
      <c r="G50" s="119"/>
      <c r="H50" s="38"/>
      <c r="I50" s="38"/>
      <c r="J50" s="38"/>
      <c r="K50" s="38"/>
      <c r="L50" s="38"/>
      <c r="M50" s="38"/>
      <c r="N50" s="38"/>
      <c r="O50" s="64"/>
      <c r="V50" s="85"/>
      <c r="W50" s="85"/>
    </row>
    <row r="51" spans="1:23" x14ac:dyDescent="0.25">
      <c r="A51" s="107"/>
      <c r="B51" s="112"/>
      <c r="C51" s="113"/>
      <c r="D51" s="113"/>
      <c r="E51" s="114"/>
      <c r="F51" s="119"/>
      <c r="G51" s="119"/>
      <c r="H51" s="38"/>
      <c r="I51" s="38"/>
      <c r="J51" s="38"/>
      <c r="K51" s="38"/>
      <c r="L51" s="38"/>
      <c r="M51" s="38"/>
      <c r="N51" s="38"/>
      <c r="O51" s="64"/>
      <c r="V51" s="85"/>
      <c r="W51" s="85"/>
    </row>
    <row r="52" spans="1:23" x14ac:dyDescent="0.25">
      <c r="A52" s="107"/>
      <c r="B52" s="112"/>
      <c r="C52" s="113"/>
      <c r="D52" s="113"/>
      <c r="E52" s="114"/>
      <c r="F52" s="119"/>
      <c r="G52" s="119"/>
      <c r="H52" s="38"/>
      <c r="I52" s="38"/>
      <c r="J52" s="38"/>
      <c r="K52" s="38"/>
      <c r="L52" s="38"/>
      <c r="M52" s="38"/>
      <c r="N52" s="38"/>
      <c r="O52" s="64"/>
      <c r="V52" s="85"/>
      <c r="W52" s="85"/>
    </row>
    <row r="53" spans="1:23" x14ac:dyDescent="0.25">
      <c r="A53" s="107"/>
      <c r="B53" s="112"/>
      <c r="C53" s="113"/>
      <c r="D53" s="113"/>
      <c r="E53" s="114"/>
      <c r="F53" s="119"/>
      <c r="G53" s="119"/>
      <c r="H53" s="38"/>
      <c r="I53" s="38"/>
      <c r="J53" s="38"/>
      <c r="K53" s="38"/>
      <c r="L53" s="38"/>
      <c r="M53" s="38"/>
      <c r="N53" s="38"/>
      <c r="O53" s="64"/>
      <c r="V53" s="85"/>
      <c r="W53" s="85"/>
    </row>
    <row r="54" spans="1:23" x14ac:dyDescent="0.25">
      <c r="A54" s="107"/>
      <c r="B54" s="112"/>
      <c r="C54" s="113"/>
      <c r="D54" s="113"/>
      <c r="E54" s="114"/>
      <c r="F54" s="119"/>
      <c r="G54" s="119"/>
      <c r="H54" s="38"/>
      <c r="I54" s="38"/>
      <c r="J54" s="38"/>
      <c r="K54" s="38"/>
      <c r="L54" s="38"/>
      <c r="M54" s="38"/>
      <c r="N54" s="38"/>
      <c r="O54" s="64"/>
      <c r="V54" s="85"/>
      <c r="W54" s="85"/>
    </row>
    <row r="55" spans="1:23" x14ac:dyDescent="0.25">
      <c r="A55" s="107"/>
      <c r="B55" s="112"/>
      <c r="C55" s="113"/>
      <c r="D55" s="113"/>
      <c r="E55" s="114"/>
      <c r="F55" s="119"/>
      <c r="G55" s="119"/>
      <c r="H55" s="38"/>
      <c r="I55" s="38"/>
      <c r="J55" s="38"/>
      <c r="K55" s="38"/>
      <c r="L55" s="38"/>
      <c r="M55" s="38"/>
      <c r="N55" s="38"/>
      <c r="O55" s="64"/>
      <c r="V55" s="85"/>
      <c r="W55" s="85"/>
    </row>
    <row r="56" spans="1:23" x14ac:dyDescent="0.25">
      <c r="A56" s="107"/>
      <c r="B56" s="112"/>
      <c r="C56" s="113"/>
      <c r="D56" s="113"/>
      <c r="E56" s="114"/>
      <c r="F56" s="119"/>
      <c r="G56" s="119"/>
      <c r="H56" s="38"/>
      <c r="I56" s="38"/>
      <c r="J56" s="38"/>
      <c r="K56" s="38"/>
      <c r="L56" s="38"/>
      <c r="M56" s="38"/>
      <c r="N56" s="38"/>
      <c r="O56" s="64"/>
      <c r="V56" s="85"/>
      <c r="W56" s="85"/>
    </row>
    <row r="57" spans="1:23" ht="15.75" thickBot="1" x14ac:dyDescent="0.3">
      <c r="A57" s="108"/>
      <c r="B57" s="115"/>
      <c r="C57" s="116"/>
      <c r="D57" s="116"/>
      <c r="E57" s="117"/>
      <c r="F57" s="120"/>
      <c r="G57" s="120"/>
      <c r="H57" s="65"/>
      <c r="I57" s="65"/>
      <c r="J57" s="65"/>
      <c r="K57" s="65"/>
      <c r="L57" s="65"/>
      <c r="M57" s="65"/>
      <c r="N57" s="65"/>
      <c r="O57" s="66"/>
      <c r="V57" s="85"/>
      <c r="W57" s="85"/>
    </row>
    <row r="58" spans="1:23" x14ac:dyDescent="0.25">
      <c r="A58" s="106" t="s">
        <v>204</v>
      </c>
      <c r="B58" s="109" t="s">
        <v>227</v>
      </c>
      <c r="C58" s="110"/>
      <c r="D58" s="110"/>
      <c r="E58" s="111"/>
      <c r="F58" s="118">
        <v>1041.9000000000001</v>
      </c>
      <c r="G58" s="118">
        <v>868.25</v>
      </c>
      <c r="H58" s="38"/>
      <c r="I58" s="38"/>
      <c r="J58" s="38"/>
      <c r="K58" s="38"/>
      <c r="L58" s="38"/>
      <c r="M58" s="38"/>
      <c r="N58" s="38"/>
      <c r="O58" s="64"/>
      <c r="V58" s="85"/>
      <c r="W58" s="85"/>
    </row>
    <row r="59" spans="1:23" x14ac:dyDescent="0.25">
      <c r="A59" s="107"/>
      <c r="B59" s="112"/>
      <c r="C59" s="113"/>
      <c r="D59" s="113"/>
      <c r="E59" s="114"/>
      <c r="F59" s="119"/>
      <c r="G59" s="119"/>
      <c r="H59" s="38"/>
      <c r="I59" s="38"/>
      <c r="J59" s="38"/>
      <c r="K59" s="38"/>
      <c r="L59" s="38"/>
      <c r="M59" s="38"/>
      <c r="N59" s="38"/>
      <c r="O59" s="64"/>
      <c r="V59" s="85"/>
      <c r="W59" s="85"/>
    </row>
    <row r="60" spans="1:23" x14ac:dyDescent="0.25">
      <c r="A60" s="107"/>
      <c r="B60" s="112"/>
      <c r="C60" s="113"/>
      <c r="D60" s="113"/>
      <c r="E60" s="114"/>
      <c r="F60" s="119"/>
      <c r="G60" s="119"/>
      <c r="H60" s="38"/>
      <c r="I60" s="38"/>
      <c r="J60" s="38"/>
      <c r="K60" s="38"/>
      <c r="L60" s="38"/>
      <c r="M60" s="38"/>
      <c r="N60" s="38"/>
      <c r="O60" s="64"/>
    </row>
    <row r="61" spans="1:23" x14ac:dyDescent="0.25">
      <c r="A61" s="107"/>
      <c r="B61" s="112"/>
      <c r="C61" s="113"/>
      <c r="D61" s="113"/>
      <c r="E61" s="114"/>
      <c r="F61" s="119"/>
      <c r="G61" s="119"/>
      <c r="H61" s="38"/>
      <c r="I61" s="38"/>
      <c r="J61" s="38"/>
      <c r="K61" s="38"/>
      <c r="L61" s="38"/>
      <c r="M61" s="38"/>
      <c r="N61" s="38"/>
      <c r="O61" s="64"/>
    </row>
    <row r="62" spans="1:23" x14ac:dyDescent="0.25">
      <c r="A62" s="107"/>
      <c r="B62" s="112"/>
      <c r="C62" s="113"/>
      <c r="D62" s="113"/>
      <c r="E62" s="114"/>
      <c r="F62" s="119"/>
      <c r="G62" s="119"/>
      <c r="H62" s="38"/>
      <c r="I62" s="38"/>
      <c r="J62" s="38"/>
      <c r="K62" s="38"/>
      <c r="L62" s="38"/>
      <c r="M62" s="38"/>
      <c r="N62" s="38"/>
      <c r="O62" s="64"/>
    </row>
    <row r="63" spans="1:23" x14ac:dyDescent="0.25">
      <c r="A63" s="107"/>
      <c r="B63" s="112"/>
      <c r="C63" s="113"/>
      <c r="D63" s="113"/>
      <c r="E63" s="114"/>
      <c r="F63" s="119"/>
      <c r="G63" s="119"/>
      <c r="H63" s="38"/>
      <c r="I63" s="38"/>
      <c r="J63" s="38"/>
      <c r="K63" s="38"/>
      <c r="L63" s="38"/>
      <c r="M63" s="38"/>
      <c r="N63" s="38"/>
      <c r="O63" s="64"/>
    </row>
    <row r="64" spans="1:23" x14ac:dyDescent="0.25">
      <c r="A64" s="107"/>
      <c r="B64" s="112"/>
      <c r="C64" s="113"/>
      <c r="D64" s="113"/>
      <c r="E64" s="114"/>
      <c r="F64" s="119"/>
      <c r="G64" s="119"/>
      <c r="H64" s="38"/>
      <c r="I64" s="38"/>
      <c r="J64" s="38"/>
      <c r="K64" s="38"/>
      <c r="L64" s="38"/>
      <c r="M64" s="38"/>
      <c r="N64" s="38"/>
      <c r="O64" s="64"/>
    </row>
    <row r="65" spans="1:15" x14ac:dyDescent="0.25">
      <c r="A65" s="107"/>
      <c r="B65" s="112"/>
      <c r="C65" s="113"/>
      <c r="D65" s="113"/>
      <c r="E65" s="114"/>
      <c r="F65" s="119"/>
      <c r="G65" s="119"/>
      <c r="H65" s="38"/>
      <c r="I65" s="38"/>
      <c r="J65" s="38"/>
      <c r="K65" s="38"/>
      <c r="L65" s="38"/>
      <c r="M65" s="38"/>
      <c r="N65" s="38"/>
      <c r="O65" s="64"/>
    </row>
    <row r="66" spans="1:15" x14ac:dyDescent="0.25">
      <c r="A66" s="107"/>
      <c r="B66" s="112"/>
      <c r="C66" s="113"/>
      <c r="D66" s="113"/>
      <c r="E66" s="114"/>
      <c r="F66" s="119"/>
      <c r="G66" s="119"/>
      <c r="H66" s="38"/>
      <c r="I66" s="38"/>
      <c r="J66" s="38"/>
      <c r="K66" s="38"/>
      <c r="L66" s="38"/>
      <c r="M66" s="38"/>
      <c r="N66" s="38"/>
      <c r="O66" s="64"/>
    </row>
    <row r="67" spans="1:15" x14ac:dyDescent="0.25">
      <c r="A67" s="107"/>
      <c r="B67" s="112"/>
      <c r="C67" s="113"/>
      <c r="D67" s="113"/>
      <c r="E67" s="114"/>
      <c r="F67" s="119"/>
      <c r="G67" s="119"/>
      <c r="H67" s="38"/>
      <c r="I67" s="38"/>
      <c r="J67" s="38"/>
      <c r="K67" s="38"/>
      <c r="L67" s="38"/>
      <c r="M67" s="38"/>
      <c r="N67" s="38"/>
      <c r="O67" s="64"/>
    </row>
    <row r="68" spans="1:15" x14ac:dyDescent="0.25">
      <c r="A68" s="107"/>
      <c r="B68" s="112"/>
      <c r="C68" s="113"/>
      <c r="D68" s="113"/>
      <c r="E68" s="114"/>
      <c r="F68" s="119"/>
      <c r="G68" s="119"/>
      <c r="H68" s="38"/>
      <c r="I68" s="38"/>
      <c r="J68" s="38"/>
      <c r="K68" s="38"/>
      <c r="L68" s="38"/>
      <c r="M68" s="38"/>
      <c r="N68" s="38"/>
      <c r="O68" s="64"/>
    </row>
    <row r="69" spans="1:15" x14ac:dyDescent="0.25">
      <c r="A69" s="107"/>
      <c r="B69" s="112"/>
      <c r="C69" s="113"/>
      <c r="D69" s="113"/>
      <c r="E69" s="114"/>
      <c r="F69" s="119"/>
      <c r="G69" s="119"/>
      <c r="H69" s="38"/>
      <c r="I69" s="38"/>
      <c r="J69" s="38"/>
      <c r="K69" s="38"/>
      <c r="L69" s="38"/>
      <c r="M69" s="38"/>
      <c r="N69" s="38"/>
      <c r="O69" s="64"/>
    </row>
    <row r="70" spans="1:15" x14ac:dyDescent="0.25">
      <c r="A70" s="107"/>
      <c r="B70" s="112"/>
      <c r="C70" s="113"/>
      <c r="D70" s="113"/>
      <c r="E70" s="114"/>
      <c r="F70" s="119"/>
      <c r="G70" s="119"/>
      <c r="H70" s="38"/>
      <c r="I70" s="38"/>
      <c r="J70" s="38"/>
      <c r="K70" s="38"/>
      <c r="L70" s="38"/>
      <c r="M70" s="38"/>
      <c r="N70" s="38"/>
      <c r="O70" s="64"/>
    </row>
    <row r="71" spans="1:15" ht="15.75" thickBot="1" x14ac:dyDescent="0.3">
      <c r="A71" s="108"/>
      <c r="B71" s="115"/>
      <c r="C71" s="116"/>
      <c r="D71" s="116"/>
      <c r="E71" s="117"/>
      <c r="F71" s="120"/>
      <c r="G71" s="120"/>
      <c r="H71" s="65"/>
      <c r="I71" s="65"/>
      <c r="J71" s="65"/>
      <c r="K71" s="65"/>
      <c r="L71" s="65"/>
      <c r="M71" s="65"/>
      <c r="N71" s="65"/>
      <c r="O71" s="66"/>
    </row>
  </sheetData>
  <mergeCells count="22">
    <mergeCell ref="A44:A57"/>
    <mergeCell ref="B44:E57"/>
    <mergeCell ref="F44:F57"/>
    <mergeCell ref="G44:G57"/>
    <mergeCell ref="A58:A71"/>
    <mergeCell ref="B58:E71"/>
    <mergeCell ref="F58:F71"/>
    <mergeCell ref="G58:G71"/>
    <mergeCell ref="A16:A29"/>
    <mergeCell ref="B16:E29"/>
    <mergeCell ref="F16:F29"/>
    <mergeCell ref="G16:G29"/>
    <mergeCell ref="A30:A43"/>
    <mergeCell ref="B30:E43"/>
    <mergeCell ref="F30:F43"/>
    <mergeCell ref="G30:G43"/>
    <mergeCell ref="B1:E1"/>
    <mergeCell ref="H1:O1"/>
    <mergeCell ref="A2:A15"/>
    <mergeCell ref="B2:E15"/>
    <mergeCell ref="F2:F15"/>
    <mergeCell ref="G2:G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M16"/>
  <sheetViews>
    <sheetView topLeftCell="B1" workbookViewId="0">
      <selection activeCell="K10" sqref="K10"/>
    </sheetView>
  </sheetViews>
  <sheetFormatPr defaultColWidth="9.140625" defaultRowHeight="15" x14ac:dyDescent="0.25"/>
  <cols>
    <col min="1" max="1" width="8.28515625" hidden="1" customWidth="1"/>
    <col min="2" max="2" width="10.85546875" customWidth="1"/>
    <col min="3" max="3" width="62.5703125" customWidth="1"/>
    <col min="4" max="5" width="13.85546875" customWidth="1"/>
    <col min="6" max="6" width="5.28515625" customWidth="1"/>
    <col min="70" max="70" width="3.28515625" customWidth="1"/>
    <col min="71" max="71" width="8.140625" customWidth="1"/>
    <col min="72" max="72" width="20.28515625" customWidth="1"/>
    <col min="73" max="73" width="37.7109375" customWidth="1"/>
    <col min="74" max="74" width="13" customWidth="1"/>
    <col min="75" max="75" width="15" customWidth="1"/>
    <col min="76" max="77" width="9.140625" customWidth="1"/>
    <col min="85" max="85" width="5.28515625" customWidth="1"/>
    <col min="86" max="86" width="8.42578125" customWidth="1"/>
    <col min="91" max="91" width="2.42578125" customWidth="1"/>
    <col min="92" max="92" width="12.7109375" customWidth="1"/>
  </cols>
  <sheetData>
    <row r="1" spans="2:13" s="1" customFormat="1" ht="24" thickBot="1" x14ac:dyDescent="0.4">
      <c r="B1" s="27" t="s">
        <v>9</v>
      </c>
      <c r="C1" s="28"/>
      <c r="D1" s="55"/>
      <c r="E1" s="56"/>
    </row>
    <row r="2" spans="2:13" s="1" customFormat="1" ht="33.75" x14ac:dyDescent="0.5">
      <c r="B2" s="18" t="s">
        <v>199</v>
      </c>
      <c r="C2" s="2"/>
      <c r="D2" s="49"/>
      <c r="E2" s="72">
        <v>45484</v>
      </c>
    </row>
    <row r="3" spans="2:13" s="1" customFormat="1" ht="12.75" x14ac:dyDescent="0.2">
      <c r="B3" s="3"/>
      <c r="D3" s="40"/>
      <c r="E3" s="40"/>
    </row>
    <row r="4" spans="2:13" s="4" customFormat="1" ht="12.75" x14ac:dyDescent="0.2">
      <c r="B4" s="12" t="s">
        <v>1</v>
      </c>
      <c r="C4" s="13" t="s">
        <v>2</v>
      </c>
      <c r="D4" s="41" t="s">
        <v>200</v>
      </c>
      <c r="E4" s="41" t="s">
        <v>116</v>
      </c>
    </row>
    <row r="5" spans="2:13" s="4" customFormat="1" ht="12.75" x14ac:dyDescent="0.2">
      <c r="B5" s="14"/>
      <c r="C5" s="15"/>
      <c r="D5" s="42" t="s">
        <v>241</v>
      </c>
      <c r="E5" s="42" t="s">
        <v>241</v>
      </c>
    </row>
    <row r="6" spans="2:13" s="1" customFormat="1" ht="20.25" x14ac:dyDescent="0.3">
      <c r="B6" s="50" t="s">
        <v>8</v>
      </c>
      <c r="C6" s="2"/>
      <c r="D6" s="11"/>
      <c r="E6" s="11"/>
      <c r="F6" s="11"/>
    </row>
    <row r="7" spans="2:13" ht="20.25" customHeight="1" x14ac:dyDescent="0.25">
      <c r="B7" s="19" t="s">
        <v>96</v>
      </c>
      <c r="J7" s="73"/>
      <c r="K7" s="74"/>
      <c r="L7" s="74"/>
    </row>
    <row r="8" spans="2:13" ht="30" customHeight="1" x14ac:dyDescent="0.25">
      <c r="B8" s="22" t="s">
        <v>97</v>
      </c>
      <c r="C8" s="75" t="s">
        <v>105</v>
      </c>
      <c r="D8" s="76">
        <v>200.09861999999995</v>
      </c>
      <c r="E8" s="76">
        <v>166.74884999999998</v>
      </c>
      <c r="G8" s="122">
        <v>45484</v>
      </c>
      <c r="H8" s="123"/>
      <c r="J8" s="73"/>
      <c r="K8" s="74"/>
      <c r="L8" s="74"/>
      <c r="M8" s="85"/>
    </row>
    <row r="9" spans="2:13" ht="60" customHeight="1" x14ac:dyDescent="0.25">
      <c r="B9" s="22" t="s">
        <v>98</v>
      </c>
      <c r="C9" s="75" t="s">
        <v>100</v>
      </c>
      <c r="D9" s="77">
        <v>82.797929999999994</v>
      </c>
      <c r="E9" s="77">
        <v>68.998274999999992</v>
      </c>
      <c r="G9" s="121"/>
      <c r="H9" s="121"/>
      <c r="J9" s="73"/>
      <c r="K9" s="74"/>
      <c r="L9" s="74"/>
      <c r="M9" s="85"/>
    </row>
    <row r="10" spans="2:13" ht="60" customHeight="1" x14ac:dyDescent="0.25">
      <c r="B10" s="22" t="s">
        <v>99</v>
      </c>
      <c r="C10" s="78" t="s">
        <v>228</v>
      </c>
      <c r="D10" s="77">
        <v>17.325899999999994</v>
      </c>
      <c r="E10" s="77">
        <v>14.438249999999996</v>
      </c>
      <c r="G10" s="121"/>
      <c r="H10" s="121"/>
      <c r="J10" s="73"/>
      <c r="K10" s="74"/>
      <c r="L10" s="74"/>
      <c r="M10" s="85"/>
    </row>
    <row r="11" spans="2:13" ht="60" customHeight="1" x14ac:dyDescent="0.25">
      <c r="B11" s="22" t="s">
        <v>229</v>
      </c>
      <c r="C11" s="75" t="s">
        <v>230</v>
      </c>
      <c r="D11" s="77">
        <v>16.462709999999998</v>
      </c>
      <c r="E11" s="77">
        <v>13.718924999999999</v>
      </c>
      <c r="G11" s="121"/>
      <c r="H11" s="121"/>
      <c r="J11" s="73"/>
      <c r="K11" s="74"/>
      <c r="L11" s="74"/>
      <c r="M11" s="85"/>
    </row>
    <row r="12" spans="2:13" ht="60" customHeight="1" x14ac:dyDescent="0.25">
      <c r="B12" s="22" t="s">
        <v>231</v>
      </c>
      <c r="C12" s="36" t="s">
        <v>232</v>
      </c>
      <c r="D12" s="77">
        <v>30.056399999999996</v>
      </c>
      <c r="E12" s="77">
        <v>25.046999999999997</v>
      </c>
      <c r="G12" s="121"/>
      <c r="H12" s="121"/>
      <c r="J12" s="73"/>
      <c r="K12" s="74"/>
      <c r="L12" s="74"/>
      <c r="M12" s="85"/>
    </row>
    <row r="13" spans="2:13" ht="60" customHeight="1" x14ac:dyDescent="0.25">
      <c r="B13" s="22" t="s">
        <v>233</v>
      </c>
      <c r="C13" s="36" t="s">
        <v>234</v>
      </c>
      <c r="D13" s="77">
        <v>13.599899999999996</v>
      </c>
      <c r="E13" s="77">
        <v>11.333249999999998</v>
      </c>
      <c r="G13" s="121"/>
      <c r="H13" s="121"/>
      <c r="J13" s="73"/>
      <c r="K13" s="74"/>
      <c r="L13" s="74"/>
      <c r="M13" s="85"/>
    </row>
    <row r="14" spans="2:13" ht="60" customHeight="1" x14ac:dyDescent="0.25">
      <c r="B14" s="22" t="s">
        <v>235</v>
      </c>
      <c r="C14" s="75" t="s">
        <v>236</v>
      </c>
      <c r="D14" s="77">
        <v>34.658009999999997</v>
      </c>
      <c r="E14" s="77">
        <v>28.881674999999998</v>
      </c>
      <c r="G14" s="121"/>
      <c r="H14" s="121"/>
      <c r="J14" s="73"/>
      <c r="K14" s="74"/>
      <c r="L14" s="74"/>
      <c r="M14" s="85"/>
    </row>
    <row r="15" spans="2:13" ht="60" customHeight="1" x14ac:dyDescent="0.25">
      <c r="B15" s="22" t="s">
        <v>237</v>
      </c>
      <c r="C15" s="36" t="s">
        <v>238</v>
      </c>
      <c r="D15" s="77">
        <v>19.604969999999998</v>
      </c>
      <c r="E15" s="77">
        <v>16.337474999999998</v>
      </c>
      <c r="G15" s="121"/>
      <c r="H15" s="121"/>
      <c r="J15" s="73"/>
      <c r="K15" s="74"/>
      <c r="L15" s="74"/>
      <c r="M15" s="85"/>
    </row>
    <row r="16" spans="2:13" ht="60" customHeight="1" x14ac:dyDescent="0.25">
      <c r="B16" s="22" t="s">
        <v>239</v>
      </c>
      <c r="C16" s="36" t="s">
        <v>240</v>
      </c>
      <c r="D16" s="77">
        <v>3.5831699999999986</v>
      </c>
      <c r="E16" s="77">
        <v>2.9859749999999989</v>
      </c>
      <c r="G16" s="121"/>
      <c r="H16" s="121"/>
      <c r="J16" s="73"/>
      <c r="K16" s="74"/>
      <c r="L16" s="74"/>
      <c r="M16" s="85"/>
    </row>
  </sheetData>
  <mergeCells count="9">
    <mergeCell ref="G14:H14"/>
    <mergeCell ref="G15:H15"/>
    <mergeCell ref="G16:H16"/>
    <mergeCell ref="G8:H8"/>
    <mergeCell ref="G9:H9"/>
    <mergeCell ref="G10:H10"/>
    <mergeCell ref="G11:H11"/>
    <mergeCell ref="G12:H12"/>
    <mergeCell ref="G13:H13"/>
  </mergeCells>
  <conditionalFormatting sqref="B1:B1048576">
    <cfRule type="duplicateValues" dxfId="10" priority="7"/>
  </conditionalFormatting>
  <conditionalFormatting sqref="B7:B16">
    <cfRule type="duplicateValues" dxfId="9" priority="2"/>
  </conditionalFormatting>
  <conditionalFormatting sqref="B8:B16">
    <cfRule type="duplicateValues" dxfId="8" priority="1"/>
  </conditionalFormatting>
  <conditionalFormatting sqref="B10:B16">
    <cfRule type="duplicateValues" dxfId="7" priority="3"/>
    <cfRule type="duplicateValues" dxfId="6" priority="4"/>
    <cfRule type="duplicateValues" dxfId="5" priority="5"/>
  </conditionalFormatting>
  <conditionalFormatting sqref="B11:B16 B7:B9">
    <cfRule type="duplicateValues" dxfId="4" priority="6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N42"/>
  <sheetViews>
    <sheetView workbookViewId="0">
      <selection activeCell="B1" sqref="B1"/>
    </sheetView>
  </sheetViews>
  <sheetFormatPr defaultColWidth="9.140625" defaultRowHeight="15" outlineLevelCol="1" x14ac:dyDescent="0.25"/>
  <cols>
    <col min="1" max="1" width="6.42578125" customWidth="1"/>
    <col min="2" max="2" width="10.85546875" customWidth="1"/>
    <col min="3" max="3" width="111.140625" customWidth="1"/>
    <col min="4" max="6" width="13.85546875" customWidth="1"/>
    <col min="7" max="7" width="25.85546875" customWidth="1"/>
    <col min="8" max="8" width="23.85546875" customWidth="1" outlineLevel="1"/>
    <col min="9" max="9" width="37.140625" bestFit="1" customWidth="1" outlineLevel="1"/>
    <col min="10" max="11" width="3.28515625" customWidth="1"/>
    <col min="12" max="12" width="3.42578125" customWidth="1"/>
    <col min="13" max="13" width="19.42578125" customWidth="1"/>
    <col min="14" max="14" width="24.28515625" customWidth="1"/>
    <col min="87" max="87" width="3.28515625" customWidth="1"/>
    <col min="88" max="88" width="8.140625" customWidth="1"/>
    <col min="89" max="89" width="20.28515625" customWidth="1"/>
    <col min="90" max="90" width="37.7109375" customWidth="1"/>
    <col min="91" max="91" width="13" customWidth="1"/>
    <col min="92" max="92" width="15" customWidth="1"/>
    <col min="93" max="94" width="9.140625" customWidth="1"/>
    <col min="102" max="102" width="5.28515625" customWidth="1"/>
    <col min="103" max="103" width="8.42578125" customWidth="1"/>
    <col min="108" max="108" width="2.42578125" customWidth="1"/>
    <col min="109" max="109" width="12.7109375" customWidth="1"/>
  </cols>
  <sheetData>
    <row r="1" spans="2:14" s="1" customFormat="1" ht="24" thickBot="1" x14ac:dyDescent="0.4">
      <c r="B1" s="27" t="s">
        <v>455</v>
      </c>
      <c r="C1" s="28"/>
      <c r="D1" s="54"/>
    </row>
    <row r="2" spans="2:14" s="1" customFormat="1" ht="33.75" x14ac:dyDescent="0.5">
      <c r="B2" s="18" t="s">
        <v>0</v>
      </c>
      <c r="C2" s="2"/>
      <c r="D2" s="49"/>
      <c r="E2" s="52"/>
      <c r="F2" s="39"/>
    </row>
    <row r="3" spans="2:14" s="1" customFormat="1" ht="12.75" x14ac:dyDescent="0.2">
      <c r="B3" s="3"/>
      <c r="D3" s="40"/>
      <c r="E3" s="48"/>
      <c r="F3" s="40"/>
    </row>
    <row r="4" spans="2:14" s="4" customFormat="1" ht="12.75" x14ac:dyDescent="0.2">
      <c r="B4" s="12" t="s">
        <v>1</v>
      </c>
      <c r="C4" s="13" t="s">
        <v>2</v>
      </c>
      <c r="D4" s="41" t="s">
        <v>116</v>
      </c>
      <c r="E4" s="41" t="s">
        <v>118</v>
      </c>
      <c r="F4" s="41" t="s">
        <v>120</v>
      </c>
      <c r="G4" s="94" t="s">
        <v>247</v>
      </c>
      <c r="H4" s="95" t="s">
        <v>248</v>
      </c>
      <c r="I4" s="95" t="s">
        <v>254</v>
      </c>
    </row>
    <row r="5" spans="2:14" s="4" customFormat="1" ht="12.75" x14ac:dyDescent="0.2">
      <c r="B5" s="14"/>
      <c r="C5" s="15"/>
      <c r="D5" s="42" t="s">
        <v>241</v>
      </c>
      <c r="E5" s="42" t="s">
        <v>119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14" s="5" customFormat="1" ht="15.75" x14ac:dyDescent="0.25">
      <c r="B6" s="17" t="s">
        <v>3</v>
      </c>
      <c r="C6" s="6"/>
      <c r="D6" s="6"/>
      <c r="E6" s="43"/>
      <c r="F6" s="6"/>
      <c r="H6" s="7"/>
    </row>
    <row r="7" spans="2:14" s="7" customFormat="1" ht="15.75" x14ac:dyDescent="0.25">
      <c r="B7" s="8" t="s">
        <v>4</v>
      </c>
      <c r="C7" s="9" t="s">
        <v>124</v>
      </c>
      <c r="D7" s="44">
        <f>VLOOKUP(B7,PRICE!$B$7:$E$120,4,FALSE)</f>
        <v>4270.9274999999989</v>
      </c>
      <c r="E7" s="51">
        <v>1</v>
      </c>
      <c r="F7" s="45">
        <f>D7*E7</f>
        <v>4270.9274999999989</v>
      </c>
      <c r="G7" s="97">
        <f>F7*1.2</f>
        <v>5125.1129999999985</v>
      </c>
      <c r="H7" s="96">
        <f>SUM(F10:F39)*1.2</f>
        <v>0</v>
      </c>
      <c r="I7" s="97">
        <f>G7+H7+F41</f>
        <v>5552.2057499999983</v>
      </c>
    </row>
    <row r="8" spans="2:14" s="1" customFormat="1" ht="20.25" x14ac:dyDescent="0.3">
      <c r="B8" s="50" t="s">
        <v>8</v>
      </c>
      <c r="C8" s="2"/>
      <c r="D8" s="11"/>
      <c r="E8" s="11"/>
      <c r="F8" s="11"/>
      <c r="G8" s="11"/>
      <c r="H8"/>
      <c r="I8"/>
      <c r="M8" s="102" t="s">
        <v>121</v>
      </c>
      <c r="N8" s="99"/>
    </row>
    <row r="9" spans="2:14" s="1" customFormat="1" ht="15.75" x14ac:dyDescent="0.25">
      <c r="B9" s="19" t="s">
        <v>10</v>
      </c>
      <c r="C9"/>
      <c r="D9" s="16"/>
      <c r="E9" s="53"/>
      <c r="F9" s="16"/>
      <c r="G9" s="16"/>
      <c r="H9"/>
      <c r="I9"/>
      <c r="M9" s="26" t="s">
        <v>122</v>
      </c>
      <c r="N9" s="26" t="s">
        <v>123</v>
      </c>
    </row>
    <row r="10" spans="2:14" s="1" customFormat="1" ht="15.75" x14ac:dyDescent="0.25">
      <c r="B10" s="8" t="s">
        <v>86</v>
      </c>
      <c r="C10" s="10" t="s">
        <v>126</v>
      </c>
      <c r="D10" s="44">
        <f>VLOOKUP(B10,PRICE!$B$7:$E$120,4,FALSE)</f>
        <v>46.000574999999991</v>
      </c>
      <c r="E10" s="51">
        <v>0</v>
      </c>
      <c r="F10" s="45">
        <f>D10*E10</f>
        <v>0</v>
      </c>
      <c r="G10" s="16"/>
      <c r="H10"/>
      <c r="I10"/>
      <c r="M10" s="23" t="s">
        <v>30</v>
      </c>
      <c r="N10" s="23" t="s">
        <v>30</v>
      </c>
    </row>
    <row r="11" spans="2:14" s="1" customFormat="1" ht="15.75" x14ac:dyDescent="0.25">
      <c r="B11" s="8" t="s">
        <v>106</v>
      </c>
      <c r="C11" s="10" t="s">
        <v>127</v>
      </c>
      <c r="D11" s="44">
        <f>VLOOKUP(B11,PRICE!$B$7:$E$120,4,FALSE)</f>
        <v>46.000574999999991</v>
      </c>
      <c r="E11" s="51">
        <v>0</v>
      </c>
      <c r="F11" s="45">
        <f>D11*E11</f>
        <v>0</v>
      </c>
      <c r="G11" s="16"/>
      <c r="H11"/>
      <c r="I11"/>
      <c r="M11" s="23" t="s">
        <v>30</v>
      </c>
      <c r="N11" s="23" t="s">
        <v>30</v>
      </c>
    </row>
    <row r="12" spans="2:14" s="1" customFormat="1" ht="15.75" x14ac:dyDescent="0.25">
      <c r="B12" s="8" t="s">
        <v>11</v>
      </c>
      <c r="C12" s="10" t="s">
        <v>128</v>
      </c>
      <c r="D12" s="44">
        <f>VLOOKUP(B12,PRICE!$B$7:$E$120,4,FALSE)</f>
        <v>299.00114999999994</v>
      </c>
      <c r="E12" s="51">
        <v>0</v>
      </c>
      <c r="F12" s="45">
        <f>D12*E12</f>
        <v>0</v>
      </c>
      <c r="G12" s="16"/>
      <c r="H12"/>
      <c r="I12"/>
      <c r="M12" s="23" t="s">
        <v>30</v>
      </c>
      <c r="N12" s="23" t="s">
        <v>30</v>
      </c>
    </row>
    <row r="13" spans="2:14" ht="15.75" x14ac:dyDescent="0.25">
      <c r="B13" s="19" t="s">
        <v>16</v>
      </c>
    </row>
    <row r="14" spans="2:14" ht="15.75" x14ac:dyDescent="0.25">
      <c r="B14" s="22" t="s">
        <v>17</v>
      </c>
      <c r="C14" s="33" t="s">
        <v>249</v>
      </c>
      <c r="D14" s="44">
        <f>VLOOKUP(B14,PRICE!$B$7:$E$120,4,FALSE)</f>
        <v>328.90229999999991</v>
      </c>
      <c r="E14" s="51">
        <v>0</v>
      </c>
      <c r="F14" s="45">
        <f>D14*E14</f>
        <v>0</v>
      </c>
      <c r="M14" s="24"/>
      <c r="N14" s="23" t="s">
        <v>30</v>
      </c>
    </row>
    <row r="15" spans="2:14" ht="15.75" x14ac:dyDescent="0.25">
      <c r="B15" s="22" t="s">
        <v>18</v>
      </c>
      <c r="C15" s="21" t="s">
        <v>250</v>
      </c>
      <c r="D15" s="44">
        <f>VLOOKUP(B15,PRICE!$B$7:$E$120,4,FALSE)</f>
        <v>474.95114999999987</v>
      </c>
      <c r="E15" s="51">
        <v>0</v>
      </c>
      <c r="F15" s="45">
        <f>D15*E15</f>
        <v>0</v>
      </c>
      <c r="M15" s="24"/>
      <c r="N15" s="23" t="s">
        <v>30</v>
      </c>
    </row>
    <row r="16" spans="2:14" ht="15.75" x14ac:dyDescent="0.25">
      <c r="B16" s="22" t="s">
        <v>39</v>
      </c>
      <c r="C16" s="21" t="s">
        <v>251</v>
      </c>
      <c r="D16" s="44">
        <f>VLOOKUP(B16,PRICE!$B$7:$E$120,4,FALSE)</f>
        <v>244.94827499999997</v>
      </c>
      <c r="E16" s="51">
        <v>0</v>
      </c>
      <c r="F16" s="45">
        <f>D16*E16</f>
        <v>0</v>
      </c>
      <c r="M16" s="24"/>
      <c r="N16" s="23" t="s">
        <v>30</v>
      </c>
    </row>
    <row r="17" spans="1:14" ht="15.75" x14ac:dyDescent="0.25">
      <c r="B17" s="19" t="s">
        <v>38</v>
      </c>
    </row>
    <row r="18" spans="1:14" ht="15.75" x14ac:dyDescent="0.25">
      <c r="B18" s="22" t="s">
        <v>33</v>
      </c>
      <c r="C18" s="33" t="s">
        <v>252</v>
      </c>
      <c r="D18" s="44">
        <f>VLOOKUP(B18,PRICE!$B$7:$E$120,4,FALSE)</f>
        <v>300.14999999999998</v>
      </c>
      <c r="E18" s="51">
        <v>0</v>
      </c>
      <c r="F18" s="45">
        <f t="shared" ref="F18:F24" si="0">D18*E18</f>
        <v>0</v>
      </c>
      <c r="M18" s="23" t="s">
        <v>30</v>
      </c>
      <c r="N18" s="23" t="s">
        <v>30</v>
      </c>
    </row>
    <row r="19" spans="1:14" ht="15.75" x14ac:dyDescent="0.25">
      <c r="B19" s="22" t="s">
        <v>46</v>
      </c>
      <c r="C19" s="33" t="s">
        <v>131</v>
      </c>
      <c r="D19" s="44">
        <f>VLOOKUP(B19,PRICE!$B$7:$E$120,4,FALSE)</f>
        <v>46.40422499999999</v>
      </c>
      <c r="E19" s="51">
        <v>0</v>
      </c>
      <c r="F19" s="45">
        <f t="shared" si="0"/>
        <v>0</v>
      </c>
      <c r="M19" s="23" t="s">
        <v>30</v>
      </c>
      <c r="N19" s="23" t="s">
        <v>30</v>
      </c>
    </row>
    <row r="20" spans="1:14" ht="15.75" x14ac:dyDescent="0.25">
      <c r="A20" s="68" t="s">
        <v>217</v>
      </c>
      <c r="B20" s="69" t="s">
        <v>201</v>
      </c>
      <c r="C20" s="71" t="s">
        <v>207</v>
      </c>
      <c r="D20" s="44">
        <f>VLOOKUP(B20,PRICE!$B$7:$E$120,4,FALSE)</f>
        <v>206.99999999999994</v>
      </c>
      <c r="E20" s="51">
        <v>0</v>
      </c>
      <c r="F20" s="45">
        <f t="shared" si="0"/>
        <v>0</v>
      </c>
      <c r="M20" s="23" t="s">
        <v>30</v>
      </c>
      <c r="N20" s="23" t="s">
        <v>30</v>
      </c>
    </row>
    <row r="21" spans="1:14" ht="15.75" x14ac:dyDescent="0.25">
      <c r="B21" s="22" t="s">
        <v>48</v>
      </c>
      <c r="C21" s="33" t="s">
        <v>206</v>
      </c>
      <c r="D21" s="44">
        <f>VLOOKUP(B21,PRICE!$B$7:$E$120,4,FALSE)</f>
        <v>258.74999999999994</v>
      </c>
      <c r="E21" s="51">
        <v>0</v>
      </c>
      <c r="F21" s="45">
        <f t="shared" si="0"/>
        <v>0</v>
      </c>
      <c r="M21" s="23" t="s">
        <v>30</v>
      </c>
      <c r="N21" s="23" t="s">
        <v>30</v>
      </c>
    </row>
    <row r="22" spans="1:14" ht="15.75" x14ac:dyDescent="0.25">
      <c r="A22" s="68" t="s">
        <v>217</v>
      </c>
      <c r="B22" s="69" t="s">
        <v>203</v>
      </c>
      <c r="C22" s="71" t="s">
        <v>208</v>
      </c>
      <c r="D22" s="44">
        <f>VLOOKUP(B22,PRICE!$B$7:$E$120,4,FALSE)</f>
        <v>489.03749999999991</v>
      </c>
      <c r="E22" s="51">
        <v>0</v>
      </c>
      <c r="F22" s="45">
        <f t="shared" si="0"/>
        <v>0</v>
      </c>
      <c r="M22" s="23" t="s">
        <v>30</v>
      </c>
      <c r="N22" s="23" t="s">
        <v>30</v>
      </c>
    </row>
    <row r="23" spans="1:14" ht="15.75" x14ac:dyDescent="0.25">
      <c r="A23" s="68" t="s">
        <v>217</v>
      </c>
      <c r="B23" s="69" t="s">
        <v>202</v>
      </c>
      <c r="C23" s="71" t="s">
        <v>226</v>
      </c>
      <c r="D23" s="44">
        <f>VLOOKUP(B23,PRICE!$B$7:$E$120,4,FALSE)</f>
        <v>638.24827499999981</v>
      </c>
      <c r="E23" s="51">
        <v>0</v>
      </c>
      <c r="F23" s="45">
        <f t="shared" si="0"/>
        <v>0</v>
      </c>
      <c r="M23" s="23" t="s">
        <v>30</v>
      </c>
      <c r="N23" s="23" t="s">
        <v>30</v>
      </c>
    </row>
    <row r="24" spans="1:14" ht="15.75" x14ac:dyDescent="0.25">
      <c r="A24" s="68" t="s">
        <v>217</v>
      </c>
      <c r="B24" s="69" t="s">
        <v>204</v>
      </c>
      <c r="C24" s="71" t="s">
        <v>227</v>
      </c>
      <c r="D24" s="44">
        <f>VLOOKUP(B24,PRICE!$B$7:$E$120,4,FALSE)</f>
        <v>868.25114999999983</v>
      </c>
      <c r="E24" s="51">
        <v>0</v>
      </c>
      <c r="F24" s="45">
        <f t="shared" si="0"/>
        <v>0</v>
      </c>
      <c r="M24" s="23" t="s">
        <v>30</v>
      </c>
      <c r="N24" s="23" t="s">
        <v>30</v>
      </c>
    </row>
    <row r="25" spans="1:14" ht="15.75" x14ac:dyDescent="0.25">
      <c r="B25" s="19" t="s">
        <v>91</v>
      </c>
    </row>
    <row r="26" spans="1:14" ht="15.75" x14ac:dyDescent="0.25">
      <c r="B26" s="22" t="s">
        <v>92</v>
      </c>
      <c r="C26" s="21" t="s">
        <v>132</v>
      </c>
      <c r="D26" s="44">
        <f>VLOOKUP(B26,PRICE!$B$7:$E$120,4,FALSE)</f>
        <v>439.30057499999987</v>
      </c>
      <c r="E26" s="51">
        <v>0</v>
      </c>
      <c r="F26" s="45">
        <f>D26*E26</f>
        <v>0</v>
      </c>
      <c r="M26" s="23" t="s">
        <v>30</v>
      </c>
      <c r="N26" s="23" t="s">
        <v>30</v>
      </c>
    </row>
    <row r="27" spans="1:14" ht="15.75" x14ac:dyDescent="0.25">
      <c r="B27" s="22" t="s">
        <v>103</v>
      </c>
      <c r="C27" s="21" t="s">
        <v>104</v>
      </c>
      <c r="D27" s="44">
        <f>VLOOKUP(B27,PRICE!$B$7:$E$120,4,FALSE)</f>
        <v>275.99827499999998</v>
      </c>
      <c r="E27" s="51">
        <v>0</v>
      </c>
      <c r="F27" s="45">
        <f>D27*E27</f>
        <v>0</v>
      </c>
      <c r="M27" s="23" t="s">
        <v>30</v>
      </c>
      <c r="N27" s="23" t="s">
        <v>30</v>
      </c>
    </row>
    <row r="28" spans="1:14" ht="15.75" x14ac:dyDescent="0.25">
      <c r="B28" s="19" t="s">
        <v>96</v>
      </c>
    </row>
    <row r="29" spans="1:14" ht="15.75" x14ac:dyDescent="0.25">
      <c r="B29" s="22" t="s">
        <v>97</v>
      </c>
      <c r="C29" s="21" t="s">
        <v>105</v>
      </c>
      <c r="D29" s="44">
        <f>VLOOKUP(B29,PRICE!$B$7:$E$120,4,FALSE)</f>
        <v>166.74884999999998</v>
      </c>
      <c r="E29" s="51">
        <v>0</v>
      </c>
      <c r="F29" s="45">
        <f>D29*E29</f>
        <v>0</v>
      </c>
      <c r="M29" s="23" t="s">
        <v>30</v>
      </c>
      <c r="N29" s="23" t="s">
        <v>30</v>
      </c>
    </row>
    <row r="30" spans="1:14" ht="15.75" x14ac:dyDescent="0.25">
      <c r="B30" s="22" t="s">
        <v>98</v>
      </c>
      <c r="C30" s="21" t="s">
        <v>100</v>
      </c>
      <c r="D30" s="44">
        <f>VLOOKUP(B30,PRICE!$B$7:$E$120,4,FALSE)</f>
        <v>68.998274999999992</v>
      </c>
      <c r="E30" s="51">
        <v>0</v>
      </c>
      <c r="F30" s="45">
        <f>D30*E30</f>
        <v>0</v>
      </c>
      <c r="M30" s="23" t="s">
        <v>30</v>
      </c>
      <c r="N30" s="23" t="s">
        <v>30</v>
      </c>
    </row>
    <row r="31" spans="1:14" ht="15.75" x14ac:dyDescent="0.25">
      <c r="B31" s="19" t="s">
        <v>49</v>
      </c>
    </row>
    <row r="32" spans="1:14" ht="15.75" x14ac:dyDescent="0.25">
      <c r="B32" s="22" t="s">
        <v>50</v>
      </c>
      <c r="C32" s="20" t="s">
        <v>253</v>
      </c>
      <c r="D32" s="44">
        <f>VLOOKUP(B32,PRICE!$B$7:$E$120,4,FALSE)</f>
        <v>494.50229999999993</v>
      </c>
      <c r="E32" s="51">
        <v>0</v>
      </c>
      <c r="F32" s="45">
        <f>D32*E32</f>
        <v>0</v>
      </c>
      <c r="M32" s="23" t="s">
        <v>30</v>
      </c>
      <c r="N32" s="23" t="s">
        <v>30</v>
      </c>
    </row>
    <row r="33" spans="2:14" ht="15.75" x14ac:dyDescent="0.25">
      <c r="B33" s="19" t="s">
        <v>64</v>
      </c>
    </row>
    <row r="34" spans="2:14" ht="15.75" x14ac:dyDescent="0.25">
      <c r="B34" s="8" t="s">
        <v>65</v>
      </c>
      <c r="C34" s="35" t="s">
        <v>134</v>
      </c>
      <c r="D34" s="44">
        <f>VLOOKUP(B34,PRICE!$B$7:$E$120,4,FALSE)</f>
        <v>27.598274999999994</v>
      </c>
      <c r="E34" s="51">
        <v>0</v>
      </c>
      <c r="F34" s="45">
        <f>D34*E34</f>
        <v>0</v>
      </c>
      <c r="M34" s="23" t="s">
        <v>30</v>
      </c>
      <c r="N34" s="23" t="s">
        <v>30</v>
      </c>
    </row>
    <row r="35" spans="2:14" ht="15.75" x14ac:dyDescent="0.25">
      <c r="B35" s="8" t="s">
        <v>67</v>
      </c>
      <c r="C35" s="37" t="s">
        <v>135</v>
      </c>
      <c r="D35" s="44">
        <f>VLOOKUP(B35,PRICE!$B$7:$E$120,4,FALSE)</f>
        <v>35.076149999999991</v>
      </c>
      <c r="E35" s="51">
        <v>0</v>
      </c>
      <c r="F35" s="45">
        <f>D35*E35</f>
        <v>0</v>
      </c>
      <c r="M35" s="23" t="s">
        <v>30</v>
      </c>
      <c r="N35" s="23" t="s">
        <v>30</v>
      </c>
    </row>
    <row r="36" spans="2:14" ht="15.75" x14ac:dyDescent="0.25">
      <c r="B36" s="19" t="s">
        <v>69</v>
      </c>
    </row>
    <row r="37" spans="2:14" ht="15.75" x14ac:dyDescent="0.25">
      <c r="B37" s="32" t="s">
        <v>72</v>
      </c>
      <c r="C37" s="33" t="s">
        <v>136</v>
      </c>
      <c r="D37" s="44">
        <f>VLOOKUP(B37,PRICE!$B$7:$E$120,4,FALSE)</f>
        <v>250.69769999999997</v>
      </c>
      <c r="E37" s="51">
        <v>0</v>
      </c>
      <c r="F37" s="45">
        <f>D37*E37</f>
        <v>0</v>
      </c>
      <c r="M37" s="23" t="s">
        <v>30</v>
      </c>
      <c r="N37" s="23" t="s">
        <v>30</v>
      </c>
    </row>
    <row r="38" spans="2:14" ht="15.75" x14ac:dyDescent="0.25">
      <c r="B38" s="32" t="s">
        <v>73</v>
      </c>
      <c r="C38" s="33" t="s">
        <v>137</v>
      </c>
      <c r="D38" s="44">
        <f>VLOOKUP(B38,PRICE!$B$7:$E$120,4,FALSE)</f>
        <v>258.74999999999994</v>
      </c>
      <c r="E38" s="51">
        <v>0</v>
      </c>
      <c r="F38" s="45">
        <f>D38*E38</f>
        <v>0</v>
      </c>
      <c r="M38" s="24"/>
      <c r="N38" s="23" t="s">
        <v>30</v>
      </c>
    </row>
    <row r="39" spans="2:14" ht="15.75" x14ac:dyDescent="0.25">
      <c r="B39" s="32" t="s">
        <v>70</v>
      </c>
      <c r="C39" s="33" t="s">
        <v>101</v>
      </c>
      <c r="D39" s="44">
        <f>VLOOKUP(B39,PRICE!$B$7:$E$120,4,FALSE)</f>
        <v>28.752299999999998</v>
      </c>
      <c r="E39" s="51">
        <v>0</v>
      </c>
      <c r="F39" s="45">
        <f>D39*E39</f>
        <v>0</v>
      </c>
      <c r="M39" s="24"/>
      <c r="N39" s="23" t="s">
        <v>30</v>
      </c>
    </row>
    <row r="40" spans="2:14" ht="15.75" x14ac:dyDescent="0.25">
      <c r="D40" s="100" t="s">
        <v>244</v>
      </c>
      <c r="E40" s="100"/>
      <c r="F40" s="46">
        <f>SUM(F7:F39)</f>
        <v>4270.9274999999989</v>
      </c>
    </row>
    <row r="41" spans="2:14" ht="15.75" x14ac:dyDescent="0.25">
      <c r="D41" s="100" t="s">
        <v>246</v>
      </c>
      <c r="E41" s="100"/>
      <c r="F41" s="46">
        <f>F7*0.1</f>
        <v>427.09274999999991</v>
      </c>
    </row>
    <row r="42" spans="2:14" ht="15.75" x14ac:dyDescent="0.25">
      <c r="D42" s="101" t="s">
        <v>245</v>
      </c>
      <c r="E42" s="101"/>
      <c r="F42" s="46">
        <f>SUM(F40:F41)</f>
        <v>4698.0202499999987</v>
      </c>
    </row>
  </sheetData>
  <mergeCells count="4">
    <mergeCell ref="D40:E40"/>
    <mergeCell ref="D41:E41"/>
    <mergeCell ref="D42:E42"/>
    <mergeCell ref="M8:N8"/>
  </mergeCells>
  <conditionalFormatting sqref="B1:B40 B42:B1048576">
    <cfRule type="duplicateValues" dxfId="131" priority="10"/>
  </conditionalFormatting>
  <conditionalFormatting sqref="B10:B11">
    <cfRule type="duplicateValues" dxfId="130" priority="18"/>
  </conditionalFormatting>
  <conditionalFormatting sqref="B20:B24">
    <cfRule type="duplicateValues" dxfId="129" priority="3"/>
  </conditionalFormatting>
  <conditionalFormatting sqref="B26">
    <cfRule type="duplicateValues" dxfId="128" priority="6"/>
  </conditionalFormatting>
  <conditionalFormatting sqref="B27">
    <cfRule type="duplicateValues" dxfId="127" priority="22"/>
  </conditionalFormatting>
  <conditionalFormatting sqref="B34:B35">
    <cfRule type="duplicateValues" dxfId="126" priority="32"/>
  </conditionalFormatting>
  <conditionalFormatting sqref="B41">
    <cfRule type="duplicateValues" dxfId="125" priority="1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499984740745262"/>
  </sheetPr>
  <dimension ref="A1:I55"/>
  <sheetViews>
    <sheetView workbookViewId="0">
      <selection activeCell="B1" sqref="B1"/>
    </sheetView>
  </sheetViews>
  <sheetFormatPr defaultColWidth="9.140625" defaultRowHeight="15" x14ac:dyDescent="0.25"/>
  <cols>
    <col min="1" max="1" width="6.85546875" customWidth="1"/>
    <col min="2" max="2" width="10.85546875" customWidth="1"/>
    <col min="3" max="3" width="100.7109375" customWidth="1"/>
    <col min="4" max="6" width="13.85546875" customWidth="1"/>
    <col min="7" max="7" width="26.140625" customWidth="1"/>
    <col min="8" max="8" width="24.42578125" customWidth="1"/>
    <col min="9" max="9" width="37.140625" bestFit="1" customWidth="1"/>
    <col min="90" max="90" width="3.28515625" customWidth="1"/>
    <col min="91" max="91" width="8.140625" customWidth="1"/>
    <col min="92" max="92" width="20.28515625" customWidth="1"/>
    <col min="93" max="93" width="37.7109375" customWidth="1"/>
    <col min="94" max="94" width="13" customWidth="1"/>
    <col min="95" max="95" width="15" customWidth="1"/>
    <col min="96" max="97" width="9.140625" customWidth="1"/>
    <col min="105" max="105" width="5.28515625" customWidth="1"/>
    <col min="106" max="106" width="8.42578125" customWidth="1"/>
    <col min="111" max="111" width="2.42578125" customWidth="1"/>
    <col min="112" max="112" width="12.7109375" customWidth="1"/>
  </cols>
  <sheetData>
    <row r="1" spans="2:9" s="1" customFormat="1" ht="24" thickBot="1" x14ac:dyDescent="0.4">
      <c r="B1" s="27" t="s">
        <v>455</v>
      </c>
      <c r="C1" s="28"/>
      <c r="D1" s="54"/>
    </row>
    <row r="2" spans="2:9" s="1" customFormat="1" ht="33.75" x14ac:dyDescent="0.5">
      <c r="B2" s="18" t="s">
        <v>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1</v>
      </c>
      <c r="C4" s="13" t="s">
        <v>2</v>
      </c>
      <c r="D4" s="41" t="s">
        <v>116</v>
      </c>
      <c r="E4" s="41" t="s">
        <v>118</v>
      </c>
      <c r="F4" s="41" t="s">
        <v>120</v>
      </c>
      <c r="G4" s="94" t="s">
        <v>247</v>
      </c>
      <c r="H4" s="95" t="s">
        <v>248</v>
      </c>
      <c r="I4" s="95" t="s">
        <v>254</v>
      </c>
    </row>
    <row r="5" spans="2:9" s="4" customFormat="1" ht="12.75" x14ac:dyDescent="0.2">
      <c r="B5" s="14"/>
      <c r="C5" s="15"/>
      <c r="D5" s="42" t="s">
        <v>241</v>
      </c>
      <c r="E5" s="42" t="s">
        <v>119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</v>
      </c>
      <c r="C6" s="6"/>
      <c r="D6" s="6"/>
      <c r="E6" s="6"/>
      <c r="F6" s="6"/>
      <c r="H6" s="7"/>
    </row>
    <row r="7" spans="2:9" s="7" customFormat="1" ht="15.75" x14ac:dyDescent="0.25">
      <c r="B7" s="8" t="s">
        <v>5</v>
      </c>
      <c r="C7" s="9" t="s">
        <v>138</v>
      </c>
      <c r="D7" s="44">
        <f>VLOOKUP(B7,PRICE!$B$7:$E$120,4,FALSE)</f>
        <v>6206.8949999999986</v>
      </c>
      <c r="E7" s="45">
        <v>1</v>
      </c>
      <c r="F7" s="45">
        <f>D7*E7</f>
        <v>6206.8949999999986</v>
      </c>
      <c r="G7" s="97">
        <f>F7*1.2</f>
        <v>7448.2739999999976</v>
      </c>
      <c r="H7" s="96">
        <f>SUM(F10:F52)*1.2</f>
        <v>0</v>
      </c>
      <c r="I7" s="97">
        <f>G7+H7+F54</f>
        <v>8068.963499999998</v>
      </c>
    </row>
    <row r="8" spans="2:9" s="1" customFormat="1" ht="20.25" x14ac:dyDescent="0.3">
      <c r="B8" s="50" t="s">
        <v>8</v>
      </c>
      <c r="C8" s="2"/>
      <c r="D8" s="11"/>
      <c r="E8" s="11"/>
      <c r="F8" s="11"/>
    </row>
    <row r="9" spans="2:9" s="1" customFormat="1" ht="15.75" x14ac:dyDescent="0.25">
      <c r="B9" s="19" t="s">
        <v>10</v>
      </c>
      <c r="C9"/>
      <c r="D9" s="16"/>
      <c r="E9" s="16"/>
      <c r="F9" s="16"/>
    </row>
    <row r="10" spans="2:9" s="1" customFormat="1" ht="15.75" x14ac:dyDescent="0.25">
      <c r="B10" s="8" t="s">
        <v>87</v>
      </c>
      <c r="C10" s="10" t="s">
        <v>140</v>
      </c>
      <c r="D10" s="44">
        <f>VLOOKUP(B10,PRICE!$B$7:$E$120,4,FALSE)</f>
        <v>94.298849999999987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107</v>
      </c>
      <c r="C11" s="10" t="s">
        <v>141</v>
      </c>
      <c r="D11" s="44">
        <f>VLOOKUP(B11,PRICE!$B$7:$E$120,4,FALSE)</f>
        <v>94.298849999999987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12</v>
      </c>
      <c r="C12" s="10" t="s">
        <v>142</v>
      </c>
      <c r="D12" s="44">
        <f>VLOOKUP(B12,PRICE!$B$7:$E$120,4,FALSE)</f>
        <v>339.25229999999993</v>
      </c>
      <c r="E12" s="45">
        <v>0</v>
      </c>
      <c r="F12" s="45">
        <f>D12*E12</f>
        <v>0</v>
      </c>
    </row>
    <row r="13" spans="2:9" ht="15.75" x14ac:dyDescent="0.25">
      <c r="B13" s="19" t="s">
        <v>16</v>
      </c>
    </row>
    <row r="14" spans="2:9" ht="15.75" x14ac:dyDescent="0.25">
      <c r="B14" s="22" t="s">
        <v>19</v>
      </c>
      <c r="C14" s="33" t="s">
        <v>255</v>
      </c>
      <c r="D14" s="44">
        <f>VLOOKUP(B14,PRICE!$B$7:$E$120,4,FALSE)</f>
        <v>328.90229999999991</v>
      </c>
      <c r="E14" s="45">
        <v>0</v>
      </c>
      <c r="F14" s="45">
        <f>D14*E14</f>
        <v>0</v>
      </c>
    </row>
    <row r="15" spans="2:9" ht="15.75" x14ac:dyDescent="0.25">
      <c r="B15" s="22" t="s">
        <v>20</v>
      </c>
      <c r="C15" s="21" t="s">
        <v>256</v>
      </c>
      <c r="D15" s="44">
        <f>VLOOKUP(B15,PRICE!$B$7:$E$120,4,FALSE)</f>
        <v>474.95114999999987</v>
      </c>
      <c r="E15" s="45">
        <v>0</v>
      </c>
      <c r="F15" s="45">
        <f t="shared" ref="F15:F20" si="0">D15*E15</f>
        <v>0</v>
      </c>
    </row>
    <row r="16" spans="2:9" ht="15.75" x14ac:dyDescent="0.25">
      <c r="B16" s="22" t="s">
        <v>21</v>
      </c>
      <c r="C16" s="21" t="s">
        <v>257</v>
      </c>
      <c r="D16" s="44">
        <f>VLOOKUP(B16,PRICE!$B$7:$E$120,4,FALSE)</f>
        <v>574.99942499999986</v>
      </c>
      <c r="E16" s="45">
        <v>0</v>
      </c>
      <c r="F16" s="45">
        <f t="shared" si="0"/>
        <v>0</v>
      </c>
    </row>
    <row r="17" spans="1:6" ht="15.75" x14ac:dyDescent="0.25">
      <c r="B17" s="22" t="s">
        <v>22</v>
      </c>
      <c r="C17" s="21" t="s">
        <v>259</v>
      </c>
      <c r="D17" s="44">
        <f>VLOOKUP(B17,PRICE!$B$7:$E$120,4,FALSE)</f>
        <v>482.99827499999992</v>
      </c>
      <c r="E17" s="45">
        <v>0</v>
      </c>
      <c r="F17" s="45">
        <f t="shared" si="0"/>
        <v>0</v>
      </c>
    </row>
    <row r="18" spans="1:6" ht="15.75" x14ac:dyDescent="0.25">
      <c r="B18" s="22" t="s">
        <v>40</v>
      </c>
      <c r="C18" s="21" t="s">
        <v>258</v>
      </c>
      <c r="D18" s="44">
        <f>VLOOKUP(B18,PRICE!$B$7:$E$120,4,FALSE)</f>
        <v>247.25114999999997</v>
      </c>
      <c r="E18" s="45">
        <v>0</v>
      </c>
      <c r="F18" s="45">
        <f t="shared" si="0"/>
        <v>0</v>
      </c>
    </row>
    <row r="19" spans="1:6" ht="15.75" x14ac:dyDescent="0.25">
      <c r="B19" s="22" t="s">
        <v>41</v>
      </c>
      <c r="C19" s="21" t="s">
        <v>146</v>
      </c>
      <c r="D19" s="44">
        <f>VLOOKUP(B19,PRICE!$B$7:$E$120,4,FALSE)</f>
        <v>264.49942499999997</v>
      </c>
      <c r="E19" s="45">
        <v>0</v>
      </c>
      <c r="F19" s="45">
        <f t="shared" si="0"/>
        <v>0</v>
      </c>
    </row>
    <row r="20" spans="1:6" ht="15.75" x14ac:dyDescent="0.25">
      <c r="B20" s="22" t="s">
        <v>42</v>
      </c>
      <c r="C20" s="21" t="s">
        <v>147</v>
      </c>
      <c r="D20" s="44">
        <f>VLOOKUP(B20,PRICE!$B$7:$E$120,4,FALSE)</f>
        <v>257.60114999999996</v>
      </c>
      <c r="E20" s="45">
        <v>0</v>
      </c>
      <c r="F20" s="45">
        <f t="shared" si="0"/>
        <v>0</v>
      </c>
    </row>
    <row r="21" spans="1:6" ht="15.75" x14ac:dyDescent="0.25">
      <c r="B21" s="19" t="s">
        <v>38</v>
      </c>
    </row>
    <row r="22" spans="1:6" ht="15.75" x14ac:dyDescent="0.25">
      <c r="B22" s="22" t="s">
        <v>34</v>
      </c>
      <c r="C22" s="33" t="s">
        <v>260</v>
      </c>
      <c r="D22" s="44">
        <f>VLOOKUP(B22,PRICE!$B$7:$E$120,4,FALSE)</f>
        <v>301.99229999999994</v>
      </c>
      <c r="E22" s="45">
        <v>0</v>
      </c>
      <c r="F22" s="45">
        <f t="shared" ref="F22:F29" si="1">D22*E22</f>
        <v>0</v>
      </c>
    </row>
    <row r="23" spans="1:6" ht="15.75" x14ac:dyDescent="0.25">
      <c r="B23" s="22" t="s">
        <v>35</v>
      </c>
      <c r="C23" s="21" t="s">
        <v>261</v>
      </c>
      <c r="D23" s="44">
        <f>VLOOKUP(B23,PRICE!$B$7:$E$120,4,FALSE)</f>
        <v>411.12269999999995</v>
      </c>
      <c r="E23" s="45">
        <v>0</v>
      </c>
      <c r="F23" s="45">
        <f t="shared" si="1"/>
        <v>0</v>
      </c>
    </row>
    <row r="24" spans="1:6" ht="15.75" x14ac:dyDescent="0.25">
      <c r="B24" s="22" t="s">
        <v>47</v>
      </c>
      <c r="C24" s="33" t="s">
        <v>150</v>
      </c>
      <c r="D24" s="44">
        <f>VLOOKUP(B24,PRICE!$B$7:$E$120,4,FALSE)</f>
        <v>49.452299999999994</v>
      </c>
      <c r="E24" s="45">
        <v>0</v>
      </c>
      <c r="F24" s="45">
        <f t="shared" si="1"/>
        <v>0</v>
      </c>
    </row>
    <row r="25" spans="1:6" ht="15.75" x14ac:dyDescent="0.25">
      <c r="A25" s="68" t="s">
        <v>217</v>
      </c>
      <c r="B25" s="69" t="s">
        <v>201</v>
      </c>
      <c r="C25" s="71" t="s">
        <v>207</v>
      </c>
      <c r="D25" s="44">
        <f>VLOOKUP(B25,PRICE!$B$7:$E$120,4,FALSE)</f>
        <v>206.99999999999994</v>
      </c>
      <c r="E25" s="45">
        <v>0</v>
      </c>
      <c r="F25" s="45">
        <f t="shared" si="1"/>
        <v>0</v>
      </c>
    </row>
    <row r="26" spans="1:6" ht="15.75" x14ac:dyDescent="0.25">
      <c r="B26" s="22" t="s">
        <v>48</v>
      </c>
      <c r="C26" s="33" t="s">
        <v>206</v>
      </c>
      <c r="D26" s="44">
        <f>VLOOKUP(B26,PRICE!$B$7:$E$120,4,FALSE)</f>
        <v>258.74999999999994</v>
      </c>
      <c r="E26" s="45">
        <v>0</v>
      </c>
      <c r="F26" s="45">
        <f t="shared" si="1"/>
        <v>0</v>
      </c>
    </row>
    <row r="27" spans="1:6" ht="15.75" x14ac:dyDescent="0.25">
      <c r="A27" s="68" t="s">
        <v>217</v>
      </c>
      <c r="B27" s="69" t="s">
        <v>203</v>
      </c>
      <c r="C27" s="71" t="s">
        <v>208</v>
      </c>
      <c r="D27" s="44">
        <f>VLOOKUP(B27,PRICE!$B$7:$E$120,4,FALSE)</f>
        <v>489.03749999999991</v>
      </c>
      <c r="E27" s="45">
        <v>0</v>
      </c>
      <c r="F27" s="45">
        <f t="shared" si="1"/>
        <v>0</v>
      </c>
    </row>
    <row r="28" spans="1:6" ht="15.75" x14ac:dyDescent="0.25">
      <c r="A28" s="68" t="s">
        <v>217</v>
      </c>
      <c r="B28" s="69" t="s">
        <v>202</v>
      </c>
      <c r="C28" s="71" t="s">
        <v>226</v>
      </c>
      <c r="D28" s="44">
        <f>VLOOKUP(B28,PRICE!$B$7:$E$120,4,FALSE)</f>
        <v>638.24827499999981</v>
      </c>
      <c r="E28" s="45">
        <v>0</v>
      </c>
      <c r="F28" s="45">
        <f t="shared" si="1"/>
        <v>0</v>
      </c>
    </row>
    <row r="29" spans="1:6" ht="15.75" x14ac:dyDescent="0.25">
      <c r="A29" s="68" t="s">
        <v>217</v>
      </c>
      <c r="B29" s="69" t="s">
        <v>204</v>
      </c>
      <c r="C29" s="71" t="s">
        <v>227</v>
      </c>
      <c r="D29" s="44">
        <f>VLOOKUP(B29,PRICE!$B$7:$E$120,4,FALSE)</f>
        <v>868.25114999999983</v>
      </c>
      <c r="E29" s="45">
        <v>0</v>
      </c>
      <c r="F29" s="45">
        <f t="shared" si="1"/>
        <v>0</v>
      </c>
    </row>
    <row r="30" spans="1:6" ht="15.75" x14ac:dyDescent="0.25">
      <c r="B30" s="19" t="s">
        <v>91</v>
      </c>
    </row>
    <row r="31" spans="1:6" ht="15.75" x14ac:dyDescent="0.25">
      <c r="B31" s="22" t="s">
        <v>93</v>
      </c>
      <c r="C31" s="21" t="s">
        <v>151</v>
      </c>
      <c r="D31" s="44">
        <f>VLOOKUP(B31,PRICE!$B$7:$E$120,4,FALSE)</f>
        <v>471.49942499999992</v>
      </c>
      <c r="E31" s="45">
        <v>0</v>
      </c>
      <c r="F31" s="45">
        <f>D31*E31</f>
        <v>0</v>
      </c>
    </row>
    <row r="32" spans="1:6" ht="15.75" x14ac:dyDescent="0.25">
      <c r="B32" s="22" t="s">
        <v>103</v>
      </c>
      <c r="C32" s="21" t="s">
        <v>104</v>
      </c>
      <c r="D32" s="44">
        <f>VLOOKUP(B32,PRICE!$B$7:$E$120,4,FALSE)</f>
        <v>275.99827499999998</v>
      </c>
      <c r="E32" s="45">
        <v>0</v>
      </c>
      <c r="F32" s="45">
        <f>D32*E32</f>
        <v>0</v>
      </c>
    </row>
    <row r="33" spans="2:6" ht="15.75" x14ac:dyDescent="0.25">
      <c r="B33" s="19" t="s">
        <v>96</v>
      </c>
    </row>
    <row r="34" spans="2:6" ht="15.75" x14ac:dyDescent="0.25">
      <c r="B34" s="22" t="s">
        <v>97</v>
      </c>
      <c r="C34" s="21" t="s">
        <v>105</v>
      </c>
      <c r="D34" s="44">
        <f>VLOOKUP(B34,PRICE!$B$7:$E$120,4,FALSE)</f>
        <v>166.74884999999998</v>
      </c>
      <c r="E34" s="45">
        <v>0</v>
      </c>
      <c r="F34" s="45">
        <f>D34*E34</f>
        <v>0</v>
      </c>
    </row>
    <row r="35" spans="2:6" ht="15.75" x14ac:dyDescent="0.25">
      <c r="B35" s="22" t="s">
        <v>98</v>
      </c>
      <c r="C35" s="21" t="s">
        <v>100</v>
      </c>
      <c r="D35" s="44">
        <f>VLOOKUP(B35,PRICE!$B$7:$E$120,4,FALSE)</f>
        <v>68.998274999999992</v>
      </c>
      <c r="E35" s="45">
        <v>0</v>
      </c>
      <c r="F35" s="45">
        <f>D35*E35</f>
        <v>0</v>
      </c>
    </row>
    <row r="36" spans="2:6" ht="15.75" x14ac:dyDescent="0.25">
      <c r="B36" s="19" t="s">
        <v>49</v>
      </c>
    </row>
    <row r="37" spans="2:6" ht="15.75" x14ac:dyDescent="0.25">
      <c r="B37" s="22" t="s">
        <v>51</v>
      </c>
      <c r="C37" s="20" t="s">
        <v>271</v>
      </c>
      <c r="D37" s="44">
        <f>VLOOKUP(B37,PRICE!$B$7:$E$120,4,FALSE)</f>
        <v>511.75057499999986</v>
      </c>
      <c r="E37" s="45">
        <v>0</v>
      </c>
      <c r="F37" s="45">
        <f>D37*E37</f>
        <v>0</v>
      </c>
    </row>
    <row r="38" spans="2:6" ht="15.75" x14ac:dyDescent="0.25">
      <c r="B38" s="22" t="s">
        <v>52</v>
      </c>
      <c r="C38" s="20" t="s">
        <v>262</v>
      </c>
      <c r="D38" s="44">
        <f>VLOOKUP(B38,PRICE!$B$7:$E$120,4,FALSE)</f>
        <v>576.72269999999992</v>
      </c>
      <c r="E38" s="45">
        <v>0</v>
      </c>
      <c r="F38" s="45">
        <f>D38*E38</f>
        <v>0</v>
      </c>
    </row>
    <row r="39" spans="2:6" ht="15.75" x14ac:dyDescent="0.25">
      <c r="B39" s="22" t="s">
        <v>53</v>
      </c>
      <c r="C39" s="20" t="s">
        <v>263</v>
      </c>
      <c r="D39" s="44">
        <f>VLOOKUP(B39,PRICE!$B$7:$E$120,4,FALSE)</f>
        <v>576.72269999999992</v>
      </c>
      <c r="E39" s="45">
        <v>0</v>
      </c>
      <c r="F39" s="45">
        <f>D39*E39</f>
        <v>0</v>
      </c>
    </row>
    <row r="40" spans="2:6" ht="15.75" x14ac:dyDescent="0.25">
      <c r="B40" s="22" t="s">
        <v>110</v>
      </c>
      <c r="C40" s="20" t="s">
        <v>111</v>
      </c>
      <c r="D40" s="44">
        <f>VLOOKUP(B40,PRICE!$B$7:$E$120,4,FALSE)</f>
        <v>275.99827499999998</v>
      </c>
      <c r="E40" s="45">
        <v>0</v>
      </c>
      <c r="F40" s="45">
        <f>D40*E40</f>
        <v>0</v>
      </c>
    </row>
    <row r="41" spans="2:6" ht="15.75" x14ac:dyDescent="0.25">
      <c r="B41" s="19" t="s">
        <v>60</v>
      </c>
    </row>
    <row r="42" spans="2:6" ht="15.75" x14ac:dyDescent="0.25">
      <c r="B42" s="34" t="s">
        <v>61</v>
      </c>
      <c r="C42" s="67" t="s">
        <v>211</v>
      </c>
      <c r="D42" s="44">
        <f>VLOOKUP(B42,PRICE!$B$7:$E$120,4,FALSE)</f>
        <v>455.39999999999992</v>
      </c>
      <c r="E42" s="45">
        <v>0</v>
      </c>
      <c r="F42" s="45">
        <f>D42*E42</f>
        <v>0</v>
      </c>
    </row>
    <row r="43" spans="2:6" ht="15.75" x14ac:dyDescent="0.25">
      <c r="B43" s="34"/>
      <c r="C43" s="37"/>
      <c r="D43" s="44"/>
      <c r="E43" s="45"/>
      <c r="F43" s="45"/>
    </row>
    <row r="44" spans="2:6" ht="15.75" x14ac:dyDescent="0.25">
      <c r="B44" s="19" t="s">
        <v>64</v>
      </c>
    </row>
    <row r="45" spans="2:6" ht="15.75" x14ac:dyDescent="0.25">
      <c r="B45" s="8" t="s">
        <v>66</v>
      </c>
      <c r="C45" s="35" t="s">
        <v>155</v>
      </c>
      <c r="D45" s="44">
        <f>VLOOKUP(B45,PRICE!$B$7:$E$120,4,FALSE)</f>
        <v>28.752299999999998</v>
      </c>
      <c r="E45" s="45">
        <v>0</v>
      </c>
      <c r="F45" s="45">
        <f>D45*E45</f>
        <v>0</v>
      </c>
    </row>
    <row r="46" spans="2:6" ht="15.75" x14ac:dyDescent="0.25">
      <c r="B46" s="8" t="s">
        <v>68</v>
      </c>
      <c r="C46" s="37" t="s">
        <v>156</v>
      </c>
      <c r="D46" s="44">
        <f>VLOOKUP(B46,PRICE!$B$7:$E$120,4,FALSE)</f>
        <v>36.224999999999994</v>
      </c>
      <c r="E46" s="45">
        <v>0</v>
      </c>
      <c r="F46" s="45">
        <f>D46*E46</f>
        <v>0</v>
      </c>
    </row>
    <row r="47" spans="2:6" ht="15.75" x14ac:dyDescent="0.25">
      <c r="B47" s="19" t="s">
        <v>69</v>
      </c>
      <c r="E47" s="45">
        <v>0</v>
      </c>
      <c r="F47" s="45">
        <f>D47*E47</f>
        <v>0</v>
      </c>
    </row>
    <row r="48" spans="2:6" ht="15.75" x14ac:dyDescent="0.25">
      <c r="B48" s="32" t="s">
        <v>74</v>
      </c>
      <c r="C48" s="33" t="s">
        <v>157</v>
      </c>
      <c r="D48" s="44">
        <f>VLOOKUP(B48,PRICE!$B$7:$E$120,4,FALSE)</f>
        <v>265.64827500000001</v>
      </c>
    </row>
    <row r="49" spans="2:6" ht="15.75" x14ac:dyDescent="0.25">
      <c r="B49" s="32" t="s">
        <v>75</v>
      </c>
      <c r="C49" s="33" t="s">
        <v>158</v>
      </c>
      <c r="D49" s="44">
        <f>VLOOKUP(B49,PRICE!$B$7:$E$120,4,FALSE)</f>
        <v>275.99827499999998</v>
      </c>
      <c r="E49" s="45">
        <v>0</v>
      </c>
      <c r="F49" s="45">
        <v>0</v>
      </c>
    </row>
    <row r="50" spans="2:6" ht="15.75" x14ac:dyDescent="0.25">
      <c r="B50" s="32" t="s">
        <v>76</v>
      </c>
      <c r="C50" s="33" t="s">
        <v>159</v>
      </c>
      <c r="D50" s="44">
        <f>VLOOKUP(B50,PRICE!$B$7:$E$120,4,FALSE)</f>
        <v>281.74769999999995</v>
      </c>
      <c r="E50" s="45">
        <v>0</v>
      </c>
      <c r="F50" s="45">
        <f>D50*E50</f>
        <v>0</v>
      </c>
    </row>
    <row r="51" spans="2:6" ht="15.75" x14ac:dyDescent="0.25">
      <c r="B51" s="32" t="s">
        <v>77</v>
      </c>
      <c r="C51" s="33" t="s">
        <v>160</v>
      </c>
      <c r="D51" s="44">
        <f>VLOOKUP(B51,PRICE!$B$7:$E$120,4,FALSE)</f>
        <v>281.74769999999995</v>
      </c>
      <c r="E51" s="45">
        <v>0</v>
      </c>
      <c r="F51" s="45">
        <f>D51*E51</f>
        <v>0</v>
      </c>
    </row>
    <row r="52" spans="2:6" ht="15.75" x14ac:dyDescent="0.25">
      <c r="B52" s="32" t="s">
        <v>71</v>
      </c>
      <c r="C52" s="33" t="s">
        <v>102</v>
      </c>
      <c r="D52" s="44">
        <f>VLOOKUP(B52,PRICE!$B$7:$E$120,4,FALSE)</f>
        <v>28.752299999999998</v>
      </c>
      <c r="E52" s="45">
        <v>0</v>
      </c>
      <c r="F52" s="45">
        <f>D52*E52</f>
        <v>0</v>
      </c>
    </row>
    <row r="53" spans="2:6" ht="15.75" x14ac:dyDescent="0.25">
      <c r="D53" s="100" t="s">
        <v>244</v>
      </c>
      <c r="E53" s="100"/>
      <c r="F53" s="46">
        <f>SUM(F7:F52)</f>
        <v>6206.8949999999986</v>
      </c>
    </row>
    <row r="54" spans="2:6" ht="15.75" x14ac:dyDescent="0.25">
      <c r="D54" s="100" t="s">
        <v>246</v>
      </c>
      <c r="E54" s="100"/>
      <c r="F54" s="46">
        <f>F7*0.1</f>
        <v>620.68949999999995</v>
      </c>
    </row>
    <row r="55" spans="2:6" ht="15.75" x14ac:dyDescent="0.25">
      <c r="D55" s="101" t="s">
        <v>245</v>
      </c>
      <c r="E55" s="101"/>
      <c r="F55" s="46">
        <f>SUM(F53:F54)</f>
        <v>6827.584499999999</v>
      </c>
    </row>
  </sheetData>
  <mergeCells count="3">
    <mergeCell ref="D53:E53"/>
    <mergeCell ref="D54:E54"/>
    <mergeCell ref="D55:E55"/>
  </mergeCells>
  <conditionalFormatting sqref="B1:B53 B56:B1048576">
    <cfRule type="duplicateValues" dxfId="124" priority="13"/>
  </conditionalFormatting>
  <conditionalFormatting sqref="B8">
    <cfRule type="duplicateValues" dxfId="123" priority="6"/>
  </conditionalFormatting>
  <conditionalFormatting sqref="B10:B11">
    <cfRule type="duplicateValues" dxfId="122" priority="25"/>
  </conditionalFormatting>
  <conditionalFormatting sqref="B25:B29">
    <cfRule type="duplicateValues" dxfId="121" priority="5"/>
  </conditionalFormatting>
  <conditionalFormatting sqref="B31">
    <cfRule type="duplicateValues" dxfId="120" priority="9"/>
  </conditionalFormatting>
  <conditionalFormatting sqref="B32">
    <cfRule type="duplicateValues" dxfId="119" priority="34"/>
  </conditionalFormatting>
  <conditionalFormatting sqref="B45:B46">
    <cfRule type="duplicateValues" dxfId="118" priority="44"/>
  </conditionalFormatting>
  <conditionalFormatting sqref="B54">
    <cfRule type="duplicateValues" dxfId="117" priority="1"/>
  </conditionalFormatting>
  <conditionalFormatting sqref="B55">
    <cfRule type="duplicateValues" dxfId="116" priority="2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499984740745262"/>
  </sheetPr>
  <dimension ref="A1:I50"/>
  <sheetViews>
    <sheetView workbookViewId="0">
      <selection activeCell="B1" sqref="B1"/>
    </sheetView>
  </sheetViews>
  <sheetFormatPr defaultColWidth="9.140625" defaultRowHeight="15" x14ac:dyDescent="0.25"/>
  <cols>
    <col min="1" max="1" width="7.140625" customWidth="1"/>
    <col min="2" max="2" width="10.85546875" customWidth="1"/>
    <col min="3" max="3" width="113" customWidth="1"/>
    <col min="4" max="6" width="13.85546875" customWidth="1"/>
    <col min="7" max="7" width="27.5703125" customWidth="1"/>
    <col min="8" max="8" width="25.85546875" customWidth="1"/>
    <col min="9" max="9" width="37.140625" bestFit="1" customWidth="1"/>
    <col min="96" max="96" width="3.28515625" customWidth="1"/>
    <col min="97" max="97" width="8.140625" customWidth="1"/>
    <col min="98" max="98" width="20.28515625" customWidth="1"/>
    <col min="99" max="99" width="37.7109375" customWidth="1"/>
    <col min="100" max="100" width="13" customWidth="1"/>
    <col min="101" max="101" width="15" customWidth="1"/>
    <col min="102" max="103" width="9.140625" customWidth="1"/>
    <col min="111" max="111" width="5.28515625" customWidth="1"/>
    <col min="112" max="112" width="8.42578125" customWidth="1"/>
    <col min="117" max="117" width="2.42578125" customWidth="1"/>
    <col min="118" max="118" width="12.7109375" customWidth="1"/>
  </cols>
  <sheetData>
    <row r="1" spans="2:9" s="1" customFormat="1" ht="24" thickBot="1" x14ac:dyDescent="0.4">
      <c r="B1" s="27" t="s">
        <v>455</v>
      </c>
      <c r="C1" s="28"/>
      <c r="D1" s="54"/>
    </row>
    <row r="2" spans="2:9" s="1" customFormat="1" ht="33.75" x14ac:dyDescent="0.5">
      <c r="B2" s="18" t="s">
        <v>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1</v>
      </c>
      <c r="C4" s="13" t="s">
        <v>2</v>
      </c>
      <c r="D4" s="41" t="s">
        <v>116</v>
      </c>
      <c r="E4" s="41" t="s">
        <v>118</v>
      </c>
      <c r="F4" s="41" t="s">
        <v>120</v>
      </c>
      <c r="G4" s="94" t="s">
        <v>247</v>
      </c>
      <c r="H4" s="95" t="s">
        <v>248</v>
      </c>
      <c r="I4" s="95" t="s">
        <v>254</v>
      </c>
    </row>
    <row r="5" spans="2:9" s="4" customFormat="1" ht="12.75" x14ac:dyDescent="0.2">
      <c r="B5" s="14"/>
      <c r="C5" s="15"/>
      <c r="D5" s="42" t="s">
        <v>241</v>
      </c>
      <c r="E5" s="42" t="s">
        <v>119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</v>
      </c>
      <c r="C6" s="6"/>
      <c r="D6" s="6"/>
      <c r="E6" s="6"/>
      <c r="F6" s="6"/>
      <c r="H6" s="7"/>
    </row>
    <row r="7" spans="2:9" s="7" customFormat="1" ht="15.75" x14ac:dyDescent="0.25">
      <c r="B7" s="8" t="s">
        <v>6</v>
      </c>
      <c r="C7" s="9" t="s">
        <v>161</v>
      </c>
      <c r="D7" s="44">
        <f>VLOOKUP(B7,PRICE!$B$7:$E$120,4,FALSE)</f>
        <v>9276.1874999999982</v>
      </c>
      <c r="E7" s="45">
        <v>1</v>
      </c>
      <c r="F7" s="45">
        <f>D7*E7</f>
        <v>9276.1874999999982</v>
      </c>
      <c r="G7" s="97">
        <f>F7*1.2</f>
        <v>11131.424999999997</v>
      </c>
      <c r="H7" s="96">
        <f>SUM(F10:F47)*1.2</f>
        <v>0</v>
      </c>
      <c r="I7" s="97">
        <f>G7+H7+F49</f>
        <v>12059.043749999997</v>
      </c>
    </row>
    <row r="8" spans="2:9" s="1" customFormat="1" ht="20.25" x14ac:dyDescent="0.3">
      <c r="B8" s="50" t="s">
        <v>8</v>
      </c>
      <c r="C8" s="2"/>
      <c r="D8" s="11"/>
      <c r="E8" s="11"/>
      <c r="F8" s="11"/>
    </row>
    <row r="9" spans="2:9" s="1" customFormat="1" ht="15.75" x14ac:dyDescent="0.25">
      <c r="B9" s="19" t="s">
        <v>10</v>
      </c>
      <c r="C9"/>
      <c r="D9" s="16"/>
      <c r="E9" s="16"/>
      <c r="F9" s="16"/>
    </row>
    <row r="10" spans="2:9" s="1" customFormat="1" ht="15.75" x14ac:dyDescent="0.25">
      <c r="B10" s="8" t="s">
        <v>88</v>
      </c>
      <c r="C10" s="10" t="s">
        <v>163</v>
      </c>
      <c r="D10" s="44">
        <f>VLOOKUP(B10,PRICE!$B$7:$E$120,4,FALSE)</f>
        <v>172.49827499999995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108</v>
      </c>
      <c r="C11" s="10" t="s">
        <v>164</v>
      </c>
      <c r="D11" s="44">
        <f>VLOOKUP(B11,PRICE!$B$7:$E$120,4,FALSE)</f>
        <v>172.49827499999995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13</v>
      </c>
      <c r="C12" s="10" t="s">
        <v>165</v>
      </c>
      <c r="D12" s="44">
        <f>VLOOKUP(B12,PRICE!$B$7:$E$120,4,FALSE)</f>
        <v>569.24999999999989</v>
      </c>
      <c r="E12" s="45">
        <v>0</v>
      </c>
      <c r="F12" s="45">
        <f>D12*E12</f>
        <v>0</v>
      </c>
      <c r="H12" s="47"/>
    </row>
    <row r="13" spans="2:9" ht="15.75" x14ac:dyDescent="0.25">
      <c r="B13" s="19" t="s">
        <v>16</v>
      </c>
    </row>
    <row r="14" spans="2:9" ht="15.75" x14ac:dyDescent="0.25">
      <c r="B14" s="22" t="s">
        <v>23</v>
      </c>
      <c r="C14" s="21" t="s">
        <v>264</v>
      </c>
      <c r="D14" s="44">
        <f>VLOOKUP(B14,PRICE!$B$7:$E$120,4,FALSE)</f>
        <v>328.90229999999991</v>
      </c>
      <c r="E14" s="45">
        <v>0</v>
      </c>
      <c r="F14" s="45">
        <f>D14*E14</f>
        <v>0</v>
      </c>
    </row>
    <row r="15" spans="2:9" ht="15.75" x14ac:dyDescent="0.25">
      <c r="B15" s="22" t="s">
        <v>24</v>
      </c>
      <c r="C15" s="21" t="s">
        <v>265</v>
      </c>
      <c r="D15" s="44">
        <f>VLOOKUP(B15,PRICE!$B$7:$E$120,4,FALSE)</f>
        <v>474.95114999999987</v>
      </c>
      <c r="E15" s="45">
        <v>0</v>
      </c>
      <c r="F15" s="45">
        <f t="shared" ref="F15:F20" si="0">D15*E15</f>
        <v>0</v>
      </c>
    </row>
    <row r="16" spans="2:9" ht="15.75" x14ac:dyDescent="0.25">
      <c r="B16" s="22" t="s">
        <v>25</v>
      </c>
      <c r="C16" s="21" t="s">
        <v>267</v>
      </c>
      <c r="D16" s="44">
        <f>VLOOKUP(B16,PRICE!$B$7:$E$120,4,FALSE)</f>
        <v>574.99942499999986</v>
      </c>
      <c r="E16" s="45">
        <v>0</v>
      </c>
      <c r="F16" s="45">
        <f t="shared" si="0"/>
        <v>0</v>
      </c>
    </row>
    <row r="17" spans="1:6" ht="15.75" x14ac:dyDescent="0.25">
      <c r="B17" s="22" t="s">
        <v>26</v>
      </c>
      <c r="C17" s="21" t="s">
        <v>268</v>
      </c>
      <c r="D17" s="44">
        <f>VLOOKUP(B17,PRICE!$B$7:$E$120,4,FALSE)</f>
        <v>1380.0017249999996</v>
      </c>
      <c r="E17" s="45">
        <v>0</v>
      </c>
      <c r="F17" s="45">
        <f t="shared" si="0"/>
        <v>0</v>
      </c>
    </row>
    <row r="18" spans="1:6" ht="15.75" x14ac:dyDescent="0.25">
      <c r="B18" s="22" t="s">
        <v>43</v>
      </c>
      <c r="C18" s="21" t="s">
        <v>266</v>
      </c>
      <c r="D18" s="44">
        <f>VLOOKUP(B18,PRICE!$B$7:$E$120,4,FALSE)</f>
        <v>296.69827499999997</v>
      </c>
      <c r="E18" s="45">
        <v>0</v>
      </c>
      <c r="F18" s="45">
        <f t="shared" si="0"/>
        <v>0</v>
      </c>
    </row>
    <row r="19" spans="1:6" ht="15.75" x14ac:dyDescent="0.25">
      <c r="B19" s="22" t="s">
        <v>44</v>
      </c>
      <c r="C19" s="21" t="s">
        <v>171</v>
      </c>
      <c r="D19" s="44">
        <f>VLOOKUP(B19,PRICE!$B$7:$E$120,4,FALSE)</f>
        <v>308.20229999999992</v>
      </c>
      <c r="E19" s="45">
        <v>0</v>
      </c>
      <c r="F19" s="45">
        <f t="shared" ref="F19" si="1">D19*E19</f>
        <v>0</v>
      </c>
    </row>
    <row r="20" spans="1:6" ht="15.75" x14ac:dyDescent="0.25">
      <c r="A20" s="68" t="s">
        <v>217</v>
      </c>
      <c r="B20" s="69" t="s">
        <v>224</v>
      </c>
      <c r="C20" s="70" t="s">
        <v>225</v>
      </c>
      <c r="D20" s="44">
        <f>VLOOKUP(B20,PRICE!$B$7:$E$120,4,FALSE)</f>
        <v>1034.9999999999998</v>
      </c>
      <c r="E20" s="45">
        <v>0</v>
      </c>
      <c r="F20" s="45">
        <f t="shared" si="0"/>
        <v>0</v>
      </c>
    </row>
    <row r="21" spans="1:6" ht="15.75" x14ac:dyDescent="0.25">
      <c r="B21" s="19" t="s">
        <v>38</v>
      </c>
    </row>
    <row r="22" spans="1:6" ht="15.75" x14ac:dyDescent="0.25">
      <c r="B22" s="22" t="s">
        <v>31</v>
      </c>
      <c r="C22" s="33" t="s">
        <v>269</v>
      </c>
      <c r="D22" s="44">
        <f>VLOOKUP(B22,PRICE!$B$7:$E$120,4,FALSE)</f>
        <v>333.49769999999995</v>
      </c>
      <c r="E22" s="45">
        <v>0</v>
      </c>
      <c r="F22" s="45">
        <f t="shared" ref="F22:F27" si="2">D22*E22</f>
        <v>0</v>
      </c>
    </row>
    <row r="23" spans="1:6" ht="15.75" x14ac:dyDescent="0.25">
      <c r="B23" s="22" t="s">
        <v>32</v>
      </c>
      <c r="C23" s="33" t="s">
        <v>270</v>
      </c>
      <c r="D23" s="44">
        <f>VLOOKUP(B23,PRICE!$B$7:$E$120,4,FALSE)</f>
        <v>450.79942499999993</v>
      </c>
      <c r="E23" s="45">
        <v>0</v>
      </c>
      <c r="F23" s="45">
        <f t="shared" si="2"/>
        <v>0</v>
      </c>
    </row>
    <row r="24" spans="1:6" ht="15.75" x14ac:dyDescent="0.25">
      <c r="A24" s="68" t="s">
        <v>217</v>
      </c>
      <c r="B24" s="69" t="s">
        <v>201</v>
      </c>
      <c r="C24" s="71" t="s">
        <v>207</v>
      </c>
      <c r="D24" s="44">
        <f>VLOOKUP(B24,PRICE!$B$7:$E$120,4,FALSE)</f>
        <v>206.99999999999994</v>
      </c>
      <c r="E24" s="45">
        <v>0</v>
      </c>
      <c r="F24" s="45">
        <f t="shared" si="2"/>
        <v>0</v>
      </c>
    </row>
    <row r="25" spans="1:6" ht="15.75" x14ac:dyDescent="0.25">
      <c r="B25" s="22" t="s">
        <v>48</v>
      </c>
      <c r="C25" s="33" t="s">
        <v>206</v>
      </c>
      <c r="D25" s="44">
        <f>VLOOKUP(B25,PRICE!$B$7:$E$120,4,FALSE)</f>
        <v>258.74999999999994</v>
      </c>
      <c r="E25" s="45">
        <v>0</v>
      </c>
      <c r="F25" s="45">
        <f t="shared" si="2"/>
        <v>0</v>
      </c>
    </row>
    <row r="26" spans="1:6" ht="15.75" x14ac:dyDescent="0.25">
      <c r="A26" s="68" t="s">
        <v>217</v>
      </c>
      <c r="B26" s="69" t="s">
        <v>203</v>
      </c>
      <c r="C26" s="71" t="s">
        <v>208</v>
      </c>
      <c r="D26" s="44">
        <f>VLOOKUP(B26,PRICE!$B$7:$E$120,4,FALSE)</f>
        <v>489.03749999999991</v>
      </c>
      <c r="E26" s="45">
        <v>0</v>
      </c>
      <c r="F26" s="45">
        <f t="shared" si="2"/>
        <v>0</v>
      </c>
    </row>
    <row r="27" spans="1:6" ht="15.75" x14ac:dyDescent="0.25">
      <c r="A27" s="68" t="s">
        <v>217</v>
      </c>
      <c r="B27" s="69" t="s">
        <v>202</v>
      </c>
      <c r="C27" s="71" t="s">
        <v>226</v>
      </c>
      <c r="D27" s="44">
        <f>VLOOKUP(B27,PRICE!$B$7:$E$120,4,FALSE)</f>
        <v>638.24827499999981</v>
      </c>
      <c r="E27" s="45">
        <v>0</v>
      </c>
      <c r="F27" s="45">
        <f t="shared" si="2"/>
        <v>0</v>
      </c>
    </row>
    <row r="28" spans="1:6" ht="15.75" x14ac:dyDescent="0.25">
      <c r="A28" s="68" t="s">
        <v>217</v>
      </c>
      <c r="B28" s="69" t="s">
        <v>204</v>
      </c>
      <c r="C28" s="71" t="s">
        <v>227</v>
      </c>
    </row>
    <row r="29" spans="1:6" ht="15.75" x14ac:dyDescent="0.25">
      <c r="B29" s="22" t="s">
        <v>94</v>
      </c>
      <c r="C29" s="21" t="s">
        <v>174</v>
      </c>
      <c r="D29" s="44">
        <f>VLOOKUP(B29,PRICE!$B$7:$E$120,4,FALSE)</f>
        <v>460.00057499999991</v>
      </c>
      <c r="E29" s="45">
        <v>0</v>
      </c>
      <c r="F29" s="45">
        <f>D29*E29</f>
        <v>0</v>
      </c>
    </row>
    <row r="30" spans="1:6" ht="15.75" x14ac:dyDescent="0.25">
      <c r="B30" s="22" t="s">
        <v>103</v>
      </c>
      <c r="C30" s="21" t="s">
        <v>104</v>
      </c>
      <c r="D30" s="44">
        <f>VLOOKUP(B30,PRICE!$B$7:$E$120,4,FALSE)</f>
        <v>275.99827499999998</v>
      </c>
      <c r="E30" s="45">
        <v>0</v>
      </c>
      <c r="F30" s="45">
        <f>D30*E30</f>
        <v>0</v>
      </c>
    </row>
    <row r="31" spans="1:6" ht="15.75" x14ac:dyDescent="0.25">
      <c r="A31" s="68" t="s">
        <v>217</v>
      </c>
      <c r="B31" s="69" t="s">
        <v>218</v>
      </c>
      <c r="C31" s="70" t="s">
        <v>219</v>
      </c>
      <c r="D31" s="44">
        <f>VLOOKUP(B31,PRICE!$B$7:$E$120,4,FALSE)</f>
        <v>408.24539999999996</v>
      </c>
      <c r="E31" s="45">
        <v>0</v>
      </c>
      <c r="F31" s="45">
        <f>D31*E31</f>
        <v>0</v>
      </c>
    </row>
    <row r="32" spans="1:6" ht="15.75" x14ac:dyDescent="0.25">
      <c r="B32" s="19" t="s">
        <v>96</v>
      </c>
    </row>
    <row r="33" spans="2:6" ht="15.75" x14ac:dyDescent="0.25">
      <c r="B33" s="22" t="s">
        <v>97</v>
      </c>
      <c r="C33" s="21" t="s">
        <v>105</v>
      </c>
      <c r="D33" s="44">
        <f>VLOOKUP(B33,PRICE!$B$7:$E$120,4,FALSE)</f>
        <v>166.74884999999998</v>
      </c>
      <c r="E33" s="45">
        <v>0</v>
      </c>
      <c r="F33" s="45">
        <f>D33*E33</f>
        <v>0</v>
      </c>
    </row>
    <row r="34" spans="2:6" ht="15.75" x14ac:dyDescent="0.25">
      <c r="B34" s="22" t="s">
        <v>98</v>
      </c>
      <c r="C34" s="21" t="s">
        <v>100</v>
      </c>
      <c r="D34" s="44">
        <f>VLOOKUP(B34,PRICE!$B$7:$E$120,4,FALSE)</f>
        <v>68.998274999999992</v>
      </c>
      <c r="E34" s="45">
        <v>0</v>
      </c>
      <c r="F34" s="45">
        <f>D34*E34</f>
        <v>0</v>
      </c>
    </row>
    <row r="35" spans="2:6" ht="15.75" x14ac:dyDescent="0.25">
      <c r="B35" s="19" t="s">
        <v>49</v>
      </c>
    </row>
    <row r="36" spans="2:6" ht="15.75" x14ac:dyDescent="0.25">
      <c r="B36" s="22" t="s">
        <v>54</v>
      </c>
      <c r="C36" s="20" t="s">
        <v>274</v>
      </c>
      <c r="D36" s="44">
        <f>VLOOKUP(B36,PRICE!$B$7:$E$120,4,FALSE)</f>
        <v>515.20229999999992</v>
      </c>
      <c r="E36" s="45">
        <v>0</v>
      </c>
      <c r="F36" s="45">
        <f>D36*E36</f>
        <v>0</v>
      </c>
    </row>
    <row r="37" spans="2:6" ht="15.75" x14ac:dyDescent="0.25">
      <c r="B37" s="22" t="s">
        <v>55</v>
      </c>
      <c r="C37" s="20" t="s">
        <v>273</v>
      </c>
      <c r="D37" s="44">
        <f>VLOOKUP(B37,PRICE!$B$7:$E$120,4,FALSE)</f>
        <v>603.75172499999996</v>
      </c>
      <c r="E37" s="45">
        <v>0</v>
      </c>
      <c r="F37" s="45">
        <f>D37*E37</f>
        <v>0</v>
      </c>
    </row>
    <row r="38" spans="2:6" ht="15.75" x14ac:dyDescent="0.25">
      <c r="B38" s="22" t="s">
        <v>56</v>
      </c>
      <c r="C38" s="20" t="s">
        <v>272</v>
      </c>
      <c r="D38" s="44">
        <f>VLOOKUP(B38,PRICE!$B$7:$E$120,4,FALSE)</f>
        <v>595.69942499999979</v>
      </c>
      <c r="E38" s="45">
        <v>0</v>
      </c>
      <c r="F38" s="45">
        <f>D38*E38</f>
        <v>0</v>
      </c>
    </row>
    <row r="39" spans="2:6" ht="15.75" x14ac:dyDescent="0.25">
      <c r="B39" s="22" t="s">
        <v>110</v>
      </c>
      <c r="C39" s="20" t="s">
        <v>111</v>
      </c>
      <c r="D39" s="44">
        <f>VLOOKUP(B39,PRICE!$B$7:$E$120,4,FALSE)</f>
        <v>275.99827499999998</v>
      </c>
      <c r="E39" s="45">
        <v>0</v>
      </c>
      <c r="F39" s="45">
        <f>D39*E39</f>
        <v>0</v>
      </c>
    </row>
    <row r="40" spans="2:6" ht="15.75" x14ac:dyDescent="0.25">
      <c r="B40" s="19" t="s">
        <v>60</v>
      </c>
    </row>
    <row r="41" spans="2:6" ht="15.75" x14ac:dyDescent="0.25">
      <c r="B41" s="34" t="s">
        <v>62</v>
      </c>
      <c r="C41" s="67" t="s">
        <v>212</v>
      </c>
      <c r="D41" s="44">
        <f>VLOOKUP(B41,PRICE!$B$7:$E$120,4,FALSE)</f>
        <v>469.2017249999999</v>
      </c>
      <c r="E41" s="45">
        <v>0</v>
      </c>
      <c r="F41" s="45">
        <f>D41*E41</f>
        <v>0</v>
      </c>
    </row>
    <row r="42" spans="2:6" ht="15.75" x14ac:dyDescent="0.25">
      <c r="B42" s="34"/>
      <c r="C42" s="37"/>
      <c r="D42" s="44"/>
      <c r="E42" s="45"/>
      <c r="F42" s="45"/>
    </row>
    <row r="43" spans="2:6" ht="15.75" x14ac:dyDescent="0.25">
      <c r="B43" s="19" t="s">
        <v>69</v>
      </c>
    </row>
    <row r="44" spans="2:6" ht="15.75" x14ac:dyDescent="0.25">
      <c r="B44" s="32" t="s">
        <v>78</v>
      </c>
      <c r="C44" s="33" t="s">
        <v>178</v>
      </c>
      <c r="D44" s="44">
        <f>VLOOKUP(B44,PRICE!$B$7:$E$120,4,FALSE)</f>
        <v>308.20229999999992</v>
      </c>
      <c r="E44" s="45">
        <v>0</v>
      </c>
      <c r="F44" s="45">
        <f>D44*E44</f>
        <v>0</v>
      </c>
    </row>
    <row r="45" spans="2:6" ht="15.75" x14ac:dyDescent="0.25">
      <c r="B45" s="32" t="s">
        <v>79</v>
      </c>
      <c r="C45" s="33" t="s">
        <v>179</v>
      </c>
      <c r="D45" s="44">
        <f>VLOOKUP(B45,PRICE!$B$7:$E$120,4,FALSE)</f>
        <v>321.99884999999995</v>
      </c>
      <c r="E45" s="45">
        <v>0</v>
      </c>
      <c r="F45" s="45">
        <f>D45*E45</f>
        <v>0</v>
      </c>
    </row>
    <row r="46" spans="2:6" ht="15.75" x14ac:dyDescent="0.25">
      <c r="B46" s="32" t="s">
        <v>80</v>
      </c>
      <c r="C46" s="33" t="s">
        <v>180</v>
      </c>
      <c r="D46" s="44">
        <f>VLOOKUP(B46,PRICE!$B$7:$E$120,4,FALSE)</f>
        <v>312.79769999999996</v>
      </c>
      <c r="E46" s="45">
        <v>0</v>
      </c>
      <c r="F46" s="45">
        <f>D46*E46</f>
        <v>0</v>
      </c>
    </row>
    <row r="47" spans="2:6" ht="15.75" x14ac:dyDescent="0.25">
      <c r="B47" s="32" t="s">
        <v>81</v>
      </c>
      <c r="C47" s="33" t="s">
        <v>181</v>
      </c>
      <c r="D47" s="44">
        <f>VLOOKUP(B47,PRICE!$B$7:$E$120,4,FALSE)</f>
        <v>312.79769999999996</v>
      </c>
      <c r="E47" s="45">
        <v>0</v>
      </c>
      <c r="F47" s="45">
        <f>D47*E47</f>
        <v>0</v>
      </c>
    </row>
    <row r="48" spans="2:6" ht="15.75" x14ac:dyDescent="0.25">
      <c r="D48" s="100" t="s">
        <v>244</v>
      </c>
      <c r="E48" s="100"/>
      <c r="F48" s="46">
        <f>SUM(F3:F47)</f>
        <v>9276.1874999999982</v>
      </c>
    </row>
    <row r="49" spans="4:6" ht="15.75" x14ac:dyDescent="0.25">
      <c r="D49" s="100" t="s">
        <v>246</v>
      </c>
      <c r="E49" s="100"/>
      <c r="F49" s="46">
        <f>F7*0.1</f>
        <v>927.61874999999986</v>
      </c>
    </row>
    <row r="50" spans="4:6" ht="15.75" x14ac:dyDescent="0.25">
      <c r="D50" s="101" t="s">
        <v>245</v>
      </c>
      <c r="E50" s="101"/>
      <c r="F50" s="46">
        <f>SUM(F48:F49)</f>
        <v>10203.806249999998</v>
      </c>
    </row>
  </sheetData>
  <mergeCells count="3">
    <mergeCell ref="D48:E48"/>
    <mergeCell ref="D49:E49"/>
    <mergeCell ref="D50:E50"/>
  </mergeCells>
  <conditionalFormatting sqref="B1:B48 B51:B1048576">
    <cfRule type="duplicateValues" dxfId="115" priority="21"/>
  </conditionalFormatting>
  <conditionalFormatting sqref="B8">
    <cfRule type="duplicateValues" dxfId="114" priority="12"/>
  </conditionalFormatting>
  <conditionalFormatting sqref="B10:B11">
    <cfRule type="duplicateValues" dxfId="113" priority="33"/>
  </conditionalFormatting>
  <conditionalFormatting sqref="B20">
    <cfRule type="duplicateValues" dxfId="112" priority="3"/>
  </conditionalFormatting>
  <conditionalFormatting sqref="B24:B28">
    <cfRule type="duplicateValues" dxfId="111" priority="7"/>
    <cfRule type="duplicateValues" dxfId="110" priority="8"/>
    <cfRule type="duplicateValues" dxfId="109" priority="9"/>
    <cfRule type="duplicateValues" dxfId="108" priority="10"/>
  </conditionalFormatting>
  <conditionalFormatting sqref="B29:B30">
    <cfRule type="duplicateValues" dxfId="107" priority="17"/>
  </conditionalFormatting>
  <conditionalFormatting sqref="B30">
    <cfRule type="duplicateValues" dxfId="106" priority="6"/>
  </conditionalFormatting>
  <conditionalFormatting sqref="B31">
    <cfRule type="duplicateValues" dxfId="105" priority="4"/>
    <cfRule type="duplicateValues" dxfId="104" priority="5"/>
    <cfRule type="duplicateValues" dxfId="103" priority="42"/>
  </conditionalFormatting>
  <conditionalFormatting sqref="B49">
    <cfRule type="duplicateValues" dxfId="102" priority="1"/>
  </conditionalFormatting>
  <conditionalFormatting sqref="B50">
    <cfRule type="duplicateValues" dxfId="101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</sheetPr>
  <dimension ref="A1:I52"/>
  <sheetViews>
    <sheetView workbookViewId="0">
      <selection activeCell="B1" sqref="B1"/>
    </sheetView>
  </sheetViews>
  <sheetFormatPr defaultColWidth="9.140625" defaultRowHeight="15" x14ac:dyDescent="0.25"/>
  <cols>
    <col min="1" max="1" width="8.28515625" customWidth="1"/>
    <col min="2" max="2" width="10.85546875" customWidth="1"/>
    <col min="3" max="3" width="106.42578125" customWidth="1"/>
    <col min="4" max="6" width="13.85546875" customWidth="1"/>
    <col min="7" max="7" width="23.7109375" customWidth="1"/>
    <col min="8" max="8" width="23.42578125" customWidth="1"/>
    <col min="9" max="9" width="37.140625" bestFit="1" customWidth="1"/>
    <col min="93" max="93" width="3.28515625" customWidth="1"/>
    <col min="94" max="94" width="8.140625" customWidth="1"/>
    <col min="95" max="95" width="20.28515625" customWidth="1"/>
    <col min="96" max="96" width="37.7109375" customWidth="1"/>
    <col min="97" max="97" width="13" customWidth="1"/>
    <col min="98" max="98" width="15" customWidth="1"/>
    <col min="99" max="100" width="9.140625" customWidth="1"/>
    <col min="108" max="108" width="5.28515625" customWidth="1"/>
    <col min="109" max="109" width="8.42578125" customWidth="1"/>
    <col min="114" max="114" width="2.42578125" customWidth="1"/>
    <col min="115" max="115" width="12.7109375" customWidth="1"/>
  </cols>
  <sheetData>
    <row r="1" spans="2:9" s="1" customFormat="1" ht="24" thickBot="1" x14ac:dyDescent="0.4">
      <c r="B1" s="27" t="s">
        <v>455</v>
      </c>
      <c r="C1" s="28"/>
      <c r="D1" s="54"/>
    </row>
    <row r="2" spans="2:9" s="1" customFormat="1" ht="33.75" x14ac:dyDescent="0.5">
      <c r="B2" s="18" t="s">
        <v>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1</v>
      </c>
      <c r="C4" s="13" t="s">
        <v>2</v>
      </c>
      <c r="D4" s="41" t="s">
        <v>116</v>
      </c>
      <c r="E4" s="41" t="s">
        <v>118</v>
      </c>
      <c r="F4" s="41" t="s">
        <v>120</v>
      </c>
      <c r="G4" s="94" t="s">
        <v>247</v>
      </c>
      <c r="H4" s="95" t="s">
        <v>248</v>
      </c>
      <c r="I4" s="95" t="s">
        <v>254</v>
      </c>
    </row>
    <row r="5" spans="2:9" s="4" customFormat="1" ht="12.75" x14ac:dyDescent="0.2">
      <c r="B5" s="14"/>
      <c r="C5" s="15"/>
      <c r="D5" s="42" t="s">
        <v>241</v>
      </c>
      <c r="E5" s="42" t="s">
        <v>119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</v>
      </c>
      <c r="C6" s="6"/>
      <c r="D6" s="6"/>
      <c r="E6" s="6"/>
      <c r="F6" s="6"/>
      <c r="H6" s="7"/>
    </row>
    <row r="7" spans="2:9" s="7" customFormat="1" ht="15.75" x14ac:dyDescent="0.25">
      <c r="B7" s="8" t="s">
        <v>7</v>
      </c>
      <c r="C7" s="9" t="s">
        <v>182</v>
      </c>
      <c r="D7" s="44">
        <f>VLOOKUP(B7,PRICE!$B$7:$E$120,4,FALSE)</f>
        <v>9712.4399999999969</v>
      </c>
      <c r="E7" s="45">
        <v>1</v>
      </c>
      <c r="F7" s="98">
        <f>D7*E7</f>
        <v>9712.4399999999969</v>
      </c>
      <c r="G7" s="97">
        <f>F7*1.2</f>
        <v>11654.927999999996</v>
      </c>
      <c r="H7" s="96">
        <f>SUM(F10:F49)*1.2</f>
        <v>0</v>
      </c>
      <c r="I7" s="97">
        <f>G7+H7+F51</f>
        <v>12626.171999999995</v>
      </c>
    </row>
    <row r="8" spans="2:9" s="1" customFormat="1" ht="20.25" x14ac:dyDescent="0.3">
      <c r="B8" s="50" t="s">
        <v>8</v>
      </c>
      <c r="C8" s="2"/>
      <c r="D8" s="11"/>
      <c r="E8" s="11"/>
      <c r="F8" s="11"/>
      <c r="H8" s="81"/>
    </row>
    <row r="9" spans="2:9" s="1" customFormat="1" ht="15.75" x14ac:dyDescent="0.25">
      <c r="B9" s="19" t="s">
        <v>10</v>
      </c>
      <c r="C9"/>
      <c r="D9" s="16"/>
      <c r="E9" s="16"/>
      <c r="F9" s="16"/>
    </row>
    <row r="10" spans="2:9" s="1" customFormat="1" ht="15.75" x14ac:dyDescent="0.25">
      <c r="B10" s="8" t="s">
        <v>89</v>
      </c>
      <c r="C10" s="10" t="s">
        <v>184</v>
      </c>
      <c r="D10" s="44">
        <f>VLOOKUP(B10,PRICE!$B$7:$E$120,4,FALSE)</f>
        <v>197.79884999999999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109</v>
      </c>
      <c r="C11" s="10" t="s">
        <v>185</v>
      </c>
      <c r="D11" s="44">
        <f>VLOOKUP(B11,PRICE!$B$7:$E$120,4,FALSE)</f>
        <v>197.79884999999999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14</v>
      </c>
      <c r="C12" s="10" t="s">
        <v>186</v>
      </c>
      <c r="D12" s="44">
        <f>VLOOKUP(B12,PRICE!$B$7:$E$120,4,FALSE)</f>
        <v>443.90114999999992</v>
      </c>
      <c r="E12" s="45">
        <v>0</v>
      </c>
      <c r="F12" s="45">
        <f>D12*E12</f>
        <v>0</v>
      </c>
    </row>
    <row r="13" spans="2:9" ht="15.75" x14ac:dyDescent="0.25">
      <c r="B13" s="19" t="s">
        <v>16</v>
      </c>
    </row>
    <row r="14" spans="2:9" ht="15.75" x14ac:dyDescent="0.25">
      <c r="B14" s="22" t="s">
        <v>27</v>
      </c>
      <c r="C14" s="21" t="s">
        <v>275</v>
      </c>
      <c r="D14" s="44">
        <f>VLOOKUP(B14,PRICE!$B$7:$E$120,4,FALSE)</f>
        <v>604.32614999999987</v>
      </c>
      <c r="E14" s="45">
        <v>0</v>
      </c>
      <c r="F14" s="45">
        <f>D14*E14</f>
        <v>0</v>
      </c>
    </row>
    <row r="15" spans="2:9" ht="15.75" x14ac:dyDescent="0.25">
      <c r="B15" s="22" t="s">
        <v>28</v>
      </c>
      <c r="C15" s="21" t="s">
        <v>276</v>
      </c>
      <c r="D15" s="44">
        <f>VLOOKUP(B15,PRICE!$B$7:$E$120,4,FALSE)</f>
        <v>1034.9999999999998</v>
      </c>
      <c r="E15" s="45">
        <v>0</v>
      </c>
      <c r="F15" s="45">
        <f t="shared" ref="F15:F21" si="0">D15*E15</f>
        <v>0</v>
      </c>
    </row>
    <row r="16" spans="2:9" ht="15.75" x14ac:dyDescent="0.25">
      <c r="B16" s="22" t="s">
        <v>29</v>
      </c>
      <c r="C16" s="21" t="s">
        <v>277</v>
      </c>
      <c r="D16" s="44">
        <f>VLOOKUP(B16,PRICE!$B$7:$E$120,4,FALSE)</f>
        <v>454.25114999999994</v>
      </c>
      <c r="E16" s="45">
        <v>0</v>
      </c>
      <c r="F16" s="45">
        <f t="shared" ref="F16" si="1">D16*E16</f>
        <v>0</v>
      </c>
    </row>
    <row r="17" spans="1:6" ht="15.75" x14ac:dyDescent="0.25">
      <c r="A17" s="68" t="s">
        <v>217</v>
      </c>
      <c r="B17" s="69" t="s">
        <v>215</v>
      </c>
      <c r="C17" s="70" t="s">
        <v>278</v>
      </c>
      <c r="D17" s="44">
        <f>VLOOKUP(B17,PRICE!$B$7:$E$120,4,FALSE)</f>
        <v>1380.0017249999996</v>
      </c>
      <c r="E17" s="45">
        <v>0</v>
      </c>
      <c r="F17" s="45">
        <f t="shared" si="0"/>
        <v>0</v>
      </c>
    </row>
    <row r="18" spans="1:6" ht="15.75" x14ac:dyDescent="0.25">
      <c r="B18" s="22" t="s">
        <v>45</v>
      </c>
      <c r="C18" s="21" t="s">
        <v>214</v>
      </c>
      <c r="D18" s="44">
        <f>VLOOKUP(B18,PRICE!$B$7:$E$120,4,FALSE)</f>
        <v>313.95172499999995</v>
      </c>
      <c r="E18" s="45">
        <v>0</v>
      </c>
      <c r="F18" s="45">
        <f t="shared" ref="F18" si="2">D18*E18</f>
        <v>0</v>
      </c>
    </row>
    <row r="19" spans="1:6" ht="15.75" x14ac:dyDescent="0.25">
      <c r="A19" s="68" t="s">
        <v>217</v>
      </c>
      <c r="B19" s="69" t="s">
        <v>224</v>
      </c>
      <c r="C19" s="70" t="s">
        <v>225</v>
      </c>
      <c r="D19" s="44">
        <f>VLOOKUP(B19,PRICE!$B$7:$E$120,4,FALSE)</f>
        <v>1034.9999999999998</v>
      </c>
      <c r="E19" s="45">
        <v>0</v>
      </c>
      <c r="F19" s="45">
        <f t="shared" si="0"/>
        <v>0</v>
      </c>
    </row>
    <row r="20" spans="1:6" ht="15.75" x14ac:dyDescent="0.25">
      <c r="B20" s="19" t="s">
        <v>38</v>
      </c>
    </row>
    <row r="21" spans="1:6" ht="15.75" x14ac:dyDescent="0.25">
      <c r="B21" s="22" t="s">
        <v>36</v>
      </c>
      <c r="C21" s="33" t="s">
        <v>283</v>
      </c>
      <c r="D21" s="44">
        <f>VLOOKUP(B21,PRICE!$B$7:$E$120,4,FALSE)</f>
        <v>350.75114999999994</v>
      </c>
      <c r="E21" s="45">
        <v>0</v>
      </c>
      <c r="F21" s="45">
        <f t="shared" si="0"/>
        <v>0</v>
      </c>
    </row>
    <row r="22" spans="1:6" ht="15.75" x14ac:dyDescent="0.25">
      <c r="B22" s="22" t="s">
        <v>37</v>
      </c>
      <c r="C22" s="21" t="s">
        <v>284</v>
      </c>
      <c r="D22" s="44">
        <f>VLOOKUP(B22,PRICE!$B$7:$E$120,4,FALSE)</f>
        <v>523.24942499999986</v>
      </c>
      <c r="E22" s="45">
        <v>0</v>
      </c>
      <c r="F22" s="45">
        <f t="shared" ref="F22:F27" si="3">D22*E22</f>
        <v>0</v>
      </c>
    </row>
    <row r="23" spans="1:6" ht="15.75" x14ac:dyDescent="0.25">
      <c r="A23" s="68" t="s">
        <v>217</v>
      </c>
      <c r="B23" s="69" t="s">
        <v>201</v>
      </c>
      <c r="C23" s="71" t="s">
        <v>207</v>
      </c>
      <c r="D23" s="44">
        <f>VLOOKUP(B23,PRICE!$B$7:$E$120,4,FALSE)</f>
        <v>206.99999999999994</v>
      </c>
      <c r="E23" s="45">
        <v>0</v>
      </c>
      <c r="F23" s="45">
        <f t="shared" si="3"/>
        <v>0</v>
      </c>
    </row>
    <row r="24" spans="1:6" ht="15.75" x14ac:dyDescent="0.25">
      <c r="B24" s="22" t="s">
        <v>48</v>
      </c>
      <c r="C24" s="33" t="s">
        <v>206</v>
      </c>
      <c r="D24" s="44">
        <f>VLOOKUP(B24,PRICE!$B$7:$E$120,4,FALSE)</f>
        <v>258.74999999999994</v>
      </c>
      <c r="E24" s="45">
        <v>0</v>
      </c>
      <c r="F24" s="45">
        <f t="shared" ref="F24" si="4">D24*E24</f>
        <v>0</v>
      </c>
    </row>
    <row r="25" spans="1:6" ht="15.75" x14ac:dyDescent="0.25">
      <c r="A25" s="68" t="s">
        <v>217</v>
      </c>
      <c r="B25" s="69" t="s">
        <v>203</v>
      </c>
      <c r="C25" s="71" t="s">
        <v>208</v>
      </c>
      <c r="D25" s="44">
        <f>VLOOKUP(B25,PRICE!$B$7:$E$120,4,FALSE)</f>
        <v>489.03749999999991</v>
      </c>
      <c r="E25" s="45">
        <v>0</v>
      </c>
      <c r="F25" s="45">
        <f t="shared" si="3"/>
        <v>0</v>
      </c>
    </row>
    <row r="26" spans="1:6" ht="15.75" x14ac:dyDescent="0.25">
      <c r="A26" s="68" t="s">
        <v>217</v>
      </c>
      <c r="B26" s="69" t="s">
        <v>202</v>
      </c>
      <c r="C26" s="71" t="s">
        <v>226</v>
      </c>
      <c r="D26" s="44">
        <f>VLOOKUP(B26,PRICE!$B$7:$E$120,4,FALSE)</f>
        <v>638.24827499999981</v>
      </c>
      <c r="E26" s="45">
        <v>0</v>
      </c>
      <c r="F26" s="45">
        <f t="shared" ref="F26" si="5">D26*E26</f>
        <v>0</v>
      </c>
    </row>
    <row r="27" spans="1:6" ht="15.75" x14ac:dyDescent="0.25">
      <c r="A27" s="68" t="s">
        <v>217</v>
      </c>
      <c r="B27" s="69" t="s">
        <v>204</v>
      </c>
      <c r="C27" s="71" t="s">
        <v>227</v>
      </c>
      <c r="D27" s="44">
        <f>VLOOKUP(B27,PRICE!$B$7:$E$120,4,FALSE)</f>
        <v>868.25114999999983</v>
      </c>
      <c r="E27" s="45">
        <v>0</v>
      </c>
      <c r="F27" s="45">
        <f t="shared" si="3"/>
        <v>0</v>
      </c>
    </row>
    <row r="28" spans="1:6" ht="15.75" x14ac:dyDescent="0.25">
      <c r="B28" s="19" t="s">
        <v>91</v>
      </c>
    </row>
    <row r="29" spans="1:6" ht="15.75" x14ac:dyDescent="0.25">
      <c r="B29" s="22" t="s">
        <v>95</v>
      </c>
      <c r="C29" s="21" t="s">
        <v>191</v>
      </c>
      <c r="D29" s="44">
        <f>VLOOKUP(B29,PRICE!$B$7:$E$120,4,FALSE)</f>
        <v>472.07384999999994</v>
      </c>
      <c r="E29" s="45">
        <v>0</v>
      </c>
      <c r="F29" s="45">
        <f t="shared" ref="F29:F31" si="6">D29*E29</f>
        <v>0</v>
      </c>
    </row>
    <row r="30" spans="1:6" ht="15.75" x14ac:dyDescent="0.25">
      <c r="B30" s="22" t="s">
        <v>103</v>
      </c>
      <c r="C30" s="21" t="s">
        <v>104</v>
      </c>
      <c r="D30" s="44">
        <f>VLOOKUP(B30,PRICE!$B$7:$E$120,4,FALSE)</f>
        <v>275.99827499999998</v>
      </c>
      <c r="E30" s="45">
        <v>0</v>
      </c>
      <c r="F30" s="45">
        <f t="shared" ref="F30" si="7">D30*E30</f>
        <v>0</v>
      </c>
    </row>
    <row r="31" spans="1:6" ht="15.75" x14ac:dyDescent="0.25">
      <c r="A31" s="68" t="s">
        <v>217</v>
      </c>
      <c r="B31" s="69" t="s">
        <v>218</v>
      </c>
      <c r="C31" s="70" t="s">
        <v>219</v>
      </c>
      <c r="D31" s="44">
        <f>VLOOKUP(B31,PRICE!$B$7:$E$120,4,FALSE)</f>
        <v>408.24539999999996</v>
      </c>
      <c r="E31" s="45">
        <v>0</v>
      </c>
      <c r="F31" s="45">
        <f t="shared" si="6"/>
        <v>0</v>
      </c>
    </row>
    <row r="32" spans="1:6" ht="15.75" x14ac:dyDescent="0.25">
      <c r="B32" s="19" t="s">
        <v>96</v>
      </c>
    </row>
    <row r="33" spans="1:6" ht="15.75" x14ac:dyDescent="0.25">
      <c r="B33" s="22" t="s">
        <v>97</v>
      </c>
      <c r="C33" s="21" t="s">
        <v>105</v>
      </c>
      <c r="D33" s="44">
        <f>VLOOKUP(B33,PRICE!$B$7:$E$120,4,FALSE)</f>
        <v>166.74884999999998</v>
      </c>
      <c r="E33" s="45">
        <v>0</v>
      </c>
      <c r="F33" s="45">
        <f t="shared" ref="F33:F34" si="8">D33*E33</f>
        <v>0</v>
      </c>
    </row>
    <row r="34" spans="1:6" ht="15.75" x14ac:dyDescent="0.25">
      <c r="B34" s="22" t="s">
        <v>98</v>
      </c>
      <c r="C34" s="21" t="s">
        <v>100</v>
      </c>
      <c r="D34" s="44">
        <f>VLOOKUP(B34,PRICE!$B$7:$E$120,4,FALSE)</f>
        <v>68.998274999999992</v>
      </c>
      <c r="E34" s="45">
        <v>0</v>
      </c>
      <c r="F34" s="45">
        <f t="shared" si="8"/>
        <v>0</v>
      </c>
    </row>
    <row r="35" spans="1:6" ht="15.75" x14ac:dyDescent="0.25">
      <c r="B35" s="19" t="s">
        <v>49</v>
      </c>
    </row>
    <row r="36" spans="1:6" ht="15.75" x14ac:dyDescent="0.25">
      <c r="B36" s="22" t="s">
        <v>57</v>
      </c>
      <c r="C36" s="20" t="s">
        <v>279</v>
      </c>
      <c r="D36" s="44">
        <f>VLOOKUP(B36,PRICE!$B$7:$E$120,4,FALSE)</f>
        <v>595.69942499999979</v>
      </c>
      <c r="E36" s="45">
        <v>0</v>
      </c>
      <c r="F36" s="45">
        <f t="shared" ref="F36:F40" si="9">D36*E36</f>
        <v>0</v>
      </c>
    </row>
    <row r="37" spans="1:6" ht="15.75" x14ac:dyDescent="0.25">
      <c r="B37" s="22" t="s">
        <v>58</v>
      </c>
      <c r="C37" s="20" t="s">
        <v>280</v>
      </c>
      <c r="D37" s="44">
        <f>VLOOKUP(B37,PRICE!$B$7:$E$120,4,FALSE)</f>
        <v>607.19827499999985</v>
      </c>
      <c r="E37" s="45">
        <v>0</v>
      </c>
      <c r="F37" s="45">
        <f t="shared" si="9"/>
        <v>0</v>
      </c>
    </row>
    <row r="38" spans="1:6" ht="15.75" x14ac:dyDescent="0.25">
      <c r="B38" s="22" t="s">
        <v>59</v>
      </c>
      <c r="C38" s="20" t="s">
        <v>281</v>
      </c>
      <c r="D38" s="44">
        <f>VLOOKUP(B38,PRICE!$B$7:$E$120,4,FALSE)</f>
        <v>601.44884999999988</v>
      </c>
      <c r="E38" s="45">
        <v>0</v>
      </c>
      <c r="F38" s="45">
        <f t="shared" ref="F38" si="10">D38*E38</f>
        <v>0</v>
      </c>
    </row>
    <row r="39" spans="1:6" ht="15.75" x14ac:dyDescent="0.25">
      <c r="A39" s="68" t="s">
        <v>217</v>
      </c>
      <c r="B39" s="69" t="s">
        <v>220</v>
      </c>
      <c r="C39" s="71" t="s">
        <v>282</v>
      </c>
      <c r="D39" s="44">
        <f>VLOOKUP(B39,PRICE!$B$7:$E$120,4,FALSE)</f>
        <v>607.19827499999985</v>
      </c>
      <c r="E39" s="45">
        <v>0</v>
      </c>
      <c r="F39" s="45">
        <f t="shared" si="9"/>
        <v>0</v>
      </c>
    </row>
    <row r="40" spans="1:6" ht="15.75" x14ac:dyDescent="0.25">
      <c r="B40" s="22" t="s">
        <v>110</v>
      </c>
      <c r="C40" s="20" t="s">
        <v>111</v>
      </c>
      <c r="D40" s="44">
        <f>VLOOKUP(B40,PRICE!$B$7:$E$120,4,FALSE)</f>
        <v>275.99827499999998</v>
      </c>
      <c r="E40" s="45">
        <v>0</v>
      </c>
      <c r="F40" s="45">
        <f t="shared" si="9"/>
        <v>0</v>
      </c>
    </row>
    <row r="41" spans="1:6" ht="15.75" x14ac:dyDescent="0.25">
      <c r="B41" s="19" t="s">
        <v>60</v>
      </c>
    </row>
    <row r="42" spans="1:6" ht="15.75" x14ac:dyDescent="0.25">
      <c r="B42" s="34" t="s">
        <v>63</v>
      </c>
      <c r="C42" s="67" t="s">
        <v>213</v>
      </c>
      <c r="D42" s="44">
        <f>VLOOKUP(B42,PRICE!$B$7:$E$120,4,FALSE)</f>
        <v>478.39769999999993</v>
      </c>
      <c r="E42" s="45">
        <v>0</v>
      </c>
      <c r="F42" s="45">
        <f t="shared" ref="F42" si="11">D42*E42</f>
        <v>0</v>
      </c>
    </row>
    <row r="43" spans="1:6" ht="15.75" x14ac:dyDescent="0.25">
      <c r="B43" s="34"/>
      <c r="C43" s="37"/>
      <c r="D43" s="45"/>
      <c r="E43" s="45"/>
      <c r="F43" s="45"/>
    </row>
    <row r="44" spans="1:6" ht="15.75" x14ac:dyDescent="0.25">
      <c r="B44" s="19" t="s">
        <v>69</v>
      </c>
    </row>
    <row r="45" spans="1:6" ht="15.75" x14ac:dyDescent="0.25">
      <c r="B45" s="32" t="s">
        <v>82</v>
      </c>
      <c r="C45" s="33" t="s">
        <v>195</v>
      </c>
      <c r="D45" s="44">
        <f>VLOOKUP(B45,PRICE!$B$7:$E$120,4,FALSE)</f>
        <v>320.84999999999997</v>
      </c>
      <c r="E45" s="45">
        <v>0</v>
      </c>
      <c r="F45" s="45">
        <f t="shared" ref="F45:F49" si="12">D45*E45</f>
        <v>0</v>
      </c>
    </row>
    <row r="46" spans="1:6" ht="15.75" x14ac:dyDescent="0.25">
      <c r="B46" s="32" t="s">
        <v>83</v>
      </c>
      <c r="C46" s="33" t="s">
        <v>196</v>
      </c>
      <c r="D46" s="44">
        <f>VLOOKUP(B46,PRICE!$B$7:$E$120,4,FALSE)</f>
        <v>320.84999999999997</v>
      </c>
      <c r="E46" s="45">
        <v>0</v>
      </c>
      <c r="F46" s="45">
        <f t="shared" si="12"/>
        <v>0</v>
      </c>
    </row>
    <row r="47" spans="1:6" ht="15.75" x14ac:dyDescent="0.25">
      <c r="B47" s="32" t="s">
        <v>84</v>
      </c>
      <c r="C47" s="33" t="s">
        <v>197</v>
      </c>
      <c r="D47" s="44">
        <f>VLOOKUP(B47,PRICE!$B$7:$E$120,4,FALSE)</f>
        <v>320.84999999999997</v>
      </c>
      <c r="E47" s="45">
        <v>0</v>
      </c>
      <c r="F47" s="45">
        <f t="shared" si="12"/>
        <v>0</v>
      </c>
    </row>
    <row r="48" spans="1:6" ht="15.75" x14ac:dyDescent="0.25">
      <c r="B48" s="32" t="s">
        <v>85</v>
      </c>
      <c r="C48" s="33" t="s">
        <v>198</v>
      </c>
      <c r="D48" s="44">
        <f>VLOOKUP(B48,PRICE!$B$7:$E$120,4,FALSE)</f>
        <v>320.84999999999997</v>
      </c>
      <c r="E48" s="45">
        <v>0</v>
      </c>
      <c r="F48" s="45">
        <f t="shared" ref="F48" si="13">D48*E48</f>
        <v>0</v>
      </c>
    </row>
    <row r="49" spans="1:6" ht="15.75" x14ac:dyDescent="0.25">
      <c r="A49" s="68" t="s">
        <v>217</v>
      </c>
      <c r="B49" s="69" t="s">
        <v>222</v>
      </c>
      <c r="C49" s="71" t="s">
        <v>223</v>
      </c>
      <c r="D49" s="44">
        <f>VLOOKUP(B49,PRICE!$B$7:$E$120,4,FALSE)</f>
        <v>336.37499999999989</v>
      </c>
      <c r="E49" s="45">
        <v>0</v>
      </c>
      <c r="F49" s="45">
        <f t="shared" si="12"/>
        <v>0</v>
      </c>
    </row>
    <row r="50" spans="1:6" ht="15.75" x14ac:dyDescent="0.25">
      <c r="D50" s="100" t="s">
        <v>244</v>
      </c>
      <c r="E50" s="100"/>
      <c r="F50" s="46">
        <f>SUM(F7:F49)</f>
        <v>9712.4399999999969</v>
      </c>
    </row>
    <row r="51" spans="1:6" ht="15.75" x14ac:dyDescent="0.25">
      <c r="D51" s="100" t="s">
        <v>246</v>
      </c>
      <c r="E51" s="100"/>
      <c r="F51" s="46">
        <f>F7*0.1</f>
        <v>971.24399999999969</v>
      </c>
    </row>
    <row r="52" spans="1:6" ht="15.75" x14ac:dyDescent="0.25">
      <c r="D52" s="101" t="s">
        <v>245</v>
      </c>
      <c r="E52" s="101"/>
      <c r="F52" s="46">
        <f>SUM(F50:F51)</f>
        <v>10683.683999999997</v>
      </c>
    </row>
  </sheetData>
  <mergeCells count="3">
    <mergeCell ref="D50:E50"/>
    <mergeCell ref="D51:E51"/>
    <mergeCell ref="D52:E52"/>
  </mergeCells>
  <conditionalFormatting sqref="B1:B50 B53:B1048576">
    <cfRule type="duplicateValues" dxfId="100" priority="23"/>
  </conditionalFormatting>
  <conditionalFormatting sqref="B8">
    <cfRule type="duplicateValues" dxfId="99" priority="19"/>
  </conditionalFormatting>
  <conditionalFormatting sqref="B10:B11">
    <cfRule type="duplicateValues" dxfId="98" priority="35"/>
  </conditionalFormatting>
  <conditionalFormatting sqref="B17">
    <cfRule type="duplicateValues" dxfId="97" priority="3"/>
  </conditionalFormatting>
  <conditionalFormatting sqref="B19">
    <cfRule type="duplicateValues" dxfId="96" priority="10"/>
    <cfRule type="duplicateValues" dxfId="95" priority="11"/>
  </conditionalFormatting>
  <conditionalFormatting sqref="B23:B27">
    <cfRule type="duplicateValues" dxfId="94" priority="12"/>
    <cfRule type="duplicateValues" dxfId="93" priority="13"/>
    <cfRule type="duplicateValues" dxfId="92" priority="14"/>
    <cfRule type="duplicateValues" dxfId="91" priority="15"/>
    <cfRule type="duplicateValues" dxfId="90" priority="16"/>
  </conditionalFormatting>
  <conditionalFormatting sqref="B29:B31">
    <cfRule type="duplicateValues" dxfId="89" priority="39"/>
  </conditionalFormatting>
  <conditionalFormatting sqref="B31">
    <cfRule type="duplicateValues" dxfId="88" priority="6"/>
    <cfRule type="duplicateValues" dxfId="87" priority="7"/>
    <cfRule type="duplicateValues" dxfId="86" priority="8"/>
    <cfRule type="duplicateValues" dxfId="85" priority="9"/>
  </conditionalFormatting>
  <conditionalFormatting sqref="B39">
    <cfRule type="duplicateValues" dxfId="84" priority="5"/>
  </conditionalFormatting>
  <conditionalFormatting sqref="B49">
    <cfRule type="duplicateValues" dxfId="83" priority="4"/>
  </conditionalFormatting>
  <conditionalFormatting sqref="B51">
    <cfRule type="duplicateValues" dxfId="82" priority="1"/>
  </conditionalFormatting>
  <conditionalFormatting sqref="B52">
    <cfRule type="duplicateValues" dxfId="81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A3B9-936E-47EB-98F7-E2210E117920}">
  <sheetPr>
    <tabColor theme="1"/>
  </sheetPr>
  <dimension ref="A1:M120"/>
  <sheetViews>
    <sheetView workbookViewId="0">
      <selection activeCell="B1" sqref="B1"/>
    </sheetView>
  </sheetViews>
  <sheetFormatPr defaultColWidth="9.140625" defaultRowHeight="15" outlineLevelCol="1" x14ac:dyDescent="0.25"/>
  <cols>
    <col min="1" max="1" width="8.28515625" customWidth="1"/>
    <col min="2" max="2" width="10.85546875" customWidth="1"/>
    <col min="3" max="3" width="81.85546875" customWidth="1"/>
    <col min="4" max="5" width="13.85546875" customWidth="1"/>
    <col min="6" max="6" width="10.85546875" style="91" customWidth="1"/>
    <col min="7" max="7" width="14.28515625" customWidth="1" outlineLevel="1"/>
    <col min="8" max="8" width="13.7109375" customWidth="1" outlineLevel="1"/>
    <col min="9" max="9" width="13.140625" customWidth="1" outlineLevel="1"/>
    <col min="10" max="10" width="12.7109375" customWidth="1" outlineLevel="1"/>
    <col min="11" max="13" width="9.140625" style="85"/>
    <col min="78" max="78" width="3.28515625" customWidth="1"/>
    <col min="79" max="79" width="8.140625" customWidth="1"/>
    <col min="80" max="80" width="20.28515625" customWidth="1"/>
    <col min="81" max="81" width="37.7109375" customWidth="1"/>
    <col min="82" max="82" width="13" customWidth="1"/>
    <col min="83" max="83" width="15" customWidth="1"/>
    <col min="84" max="85" width="9.140625" customWidth="1"/>
    <col min="93" max="93" width="5.28515625" customWidth="1"/>
    <col min="94" max="94" width="8.42578125" customWidth="1"/>
    <col min="99" max="99" width="2.42578125" customWidth="1"/>
    <col min="100" max="100" width="12.7109375" customWidth="1"/>
  </cols>
  <sheetData>
    <row r="1" spans="2:13" s="1" customFormat="1" ht="24" thickBot="1" x14ac:dyDescent="0.4">
      <c r="B1" s="27" t="s">
        <v>456</v>
      </c>
      <c r="C1" s="28"/>
      <c r="D1" s="55"/>
      <c r="E1" s="56"/>
      <c r="F1" s="87"/>
      <c r="K1" s="81"/>
      <c r="L1" s="81"/>
      <c r="M1" s="81"/>
    </row>
    <row r="2" spans="2:13" s="1" customFormat="1" ht="45" customHeight="1" x14ac:dyDescent="0.5">
      <c r="B2" s="18" t="s">
        <v>453</v>
      </c>
      <c r="C2" s="2"/>
      <c r="D2" s="49"/>
      <c r="E2" s="72">
        <v>45485</v>
      </c>
      <c r="F2" s="88"/>
      <c r="H2" s="81"/>
      <c r="I2" s="81"/>
      <c r="J2" s="81"/>
    </row>
    <row r="3" spans="2:13" s="1" customFormat="1" ht="12.75" x14ac:dyDescent="0.2">
      <c r="B3" s="3"/>
      <c r="D3" s="40"/>
      <c r="E3" s="40"/>
      <c r="F3" s="88"/>
      <c r="H3" s="81"/>
      <c r="I3" s="81"/>
      <c r="J3" s="81"/>
    </row>
    <row r="4" spans="2:13" s="4" customFormat="1" ht="12.75" customHeight="1" x14ac:dyDescent="0.2">
      <c r="B4" s="12" t="s">
        <v>388</v>
      </c>
      <c r="C4" s="13" t="s">
        <v>389</v>
      </c>
      <c r="D4" s="41" t="s">
        <v>200</v>
      </c>
      <c r="E4" s="41" t="s">
        <v>390</v>
      </c>
      <c r="F4" s="88"/>
      <c r="H4" s="82"/>
      <c r="I4" s="82"/>
      <c r="J4" s="82"/>
    </row>
    <row r="5" spans="2:13" s="4" customFormat="1" ht="39.75" customHeight="1" x14ac:dyDescent="0.2">
      <c r="B5" s="14"/>
      <c r="C5" s="15"/>
      <c r="D5" s="42" t="s">
        <v>241</v>
      </c>
      <c r="E5" s="42" t="s">
        <v>241</v>
      </c>
      <c r="F5" s="88"/>
      <c r="H5" s="82"/>
      <c r="I5" s="82"/>
      <c r="J5" s="82"/>
    </row>
    <row r="6" spans="2:13" s="5" customFormat="1" ht="23.25" customHeight="1" x14ac:dyDescent="0.25">
      <c r="B6" s="17" t="s">
        <v>304</v>
      </c>
      <c r="C6" s="6"/>
      <c r="D6" s="6"/>
      <c r="E6" s="6"/>
      <c r="F6" s="89"/>
      <c r="K6" s="83"/>
      <c r="L6" s="83"/>
      <c r="M6" s="83"/>
    </row>
    <row r="7" spans="2:13" s="7" customFormat="1" ht="16.5" customHeight="1" x14ac:dyDescent="0.2">
      <c r="B7" s="34" t="s">
        <v>4</v>
      </c>
      <c r="C7" s="37" t="s">
        <v>285</v>
      </c>
      <c r="D7" s="59">
        <v>5125.1129999999985</v>
      </c>
      <c r="E7" s="44">
        <v>4270.9274999999989</v>
      </c>
      <c r="F7" s="90"/>
      <c r="K7" s="84"/>
      <c r="L7" s="84"/>
      <c r="M7" s="84"/>
    </row>
    <row r="8" spans="2:13" s="7" customFormat="1" ht="16.5" customHeight="1" x14ac:dyDescent="0.2">
      <c r="B8" s="34" t="s">
        <v>5</v>
      </c>
      <c r="C8" s="37" t="s">
        <v>452</v>
      </c>
      <c r="D8" s="59">
        <v>7448.2739999999976</v>
      </c>
      <c r="E8" s="44">
        <v>6206.8949999999986</v>
      </c>
      <c r="F8" s="90"/>
      <c r="K8" s="84"/>
      <c r="L8" s="84"/>
      <c r="M8" s="84"/>
    </row>
    <row r="9" spans="2:13" s="7" customFormat="1" ht="16.5" customHeight="1" x14ac:dyDescent="0.2">
      <c r="B9" s="34" t="s">
        <v>6</v>
      </c>
      <c r="C9" s="37" t="s">
        <v>338</v>
      </c>
      <c r="D9" s="59">
        <v>11131.424999999997</v>
      </c>
      <c r="E9" s="44">
        <v>9276.1874999999982</v>
      </c>
      <c r="F9" s="90"/>
      <c r="K9" s="84"/>
      <c r="L9" s="84"/>
      <c r="M9" s="84"/>
    </row>
    <row r="10" spans="2:13" s="7" customFormat="1" ht="16.5" customHeight="1" x14ac:dyDescent="0.2">
      <c r="B10" s="34" t="s">
        <v>7</v>
      </c>
      <c r="C10" s="37" t="s">
        <v>366</v>
      </c>
      <c r="D10" s="59">
        <v>11654.927999999996</v>
      </c>
      <c r="E10" s="44">
        <v>9712.4399999999969</v>
      </c>
      <c r="F10" s="90"/>
      <c r="K10" s="84"/>
      <c r="L10" s="84"/>
      <c r="M10" s="84"/>
    </row>
    <row r="11" spans="2:13" s="1" customFormat="1" ht="27.75" customHeight="1" x14ac:dyDescent="0.3">
      <c r="B11" s="50" t="s">
        <v>305</v>
      </c>
      <c r="C11" s="2"/>
      <c r="D11" s="11"/>
      <c r="E11" s="11"/>
      <c r="F11" s="90"/>
      <c r="G11" s="99" t="s">
        <v>454</v>
      </c>
      <c r="H11" s="99"/>
      <c r="I11" s="99"/>
      <c r="J11" s="99"/>
      <c r="K11" s="81"/>
      <c r="L11" s="81"/>
      <c r="M11" s="81"/>
    </row>
    <row r="12" spans="2:13" s="1" customFormat="1" ht="24.75" customHeight="1" x14ac:dyDescent="0.25">
      <c r="B12" s="19" t="s">
        <v>306</v>
      </c>
      <c r="C12"/>
      <c r="D12" s="16"/>
      <c r="E12" s="16"/>
      <c r="F12" s="90"/>
      <c r="G12" s="86" t="s">
        <v>125</v>
      </c>
      <c r="H12" s="26" t="s">
        <v>139</v>
      </c>
      <c r="I12" s="26" t="s">
        <v>162</v>
      </c>
      <c r="J12" s="57" t="s">
        <v>183</v>
      </c>
      <c r="K12" s="81"/>
      <c r="L12" s="81"/>
      <c r="M12" s="81"/>
    </row>
    <row r="13" spans="2:13" s="1" customFormat="1" ht="15.75" x14ac:dyDescent="0.25">
      <c r="B13" s="8" t="s">
        <v>86</v>
      </c>
      <c r="C13" s="10" t="s">
        <v>286</v>
      </c>
      <c r="D13" s="44">
        <v>55.200689999999987</v>
      </c>
      <c r="E13" s="44">
        <v>46.000574999999991</v>
      </c>
      <c r="F13" s="90"/>
      <c r="G13" s="23" t="s">
        <v>30</v>
      </c>
      <c r="H13" s="24"/>
      <c r="I13" s="24"/>
      <c r="J13" s="24"/>
      <c r="K13" s="81"/>
      <c r="L13" s="81"/>
      <c r="M13" s="81"/>
    </row>
    <row r="14" spans="2:13" s="1" customFormat="1" ht="15.75" x14ac:dyDescent="0.25">
      <c r="B14" s="8" t="s">
        <v>87</v>
      </c>
      <c r="C14" s="10" t="s">
        <v>448</v>
      </c>
      <c r="D14" s="44">
        <v>113.15861999999998</v>
      </c>
      <c r="E14" s="44">
        <v>94.298849999999987</v>
      </c>
      <c r="F14" s="90"/>
      <c r="G14" s="25"/>
      <c r="H14" s="23" t="s">
        <v>30</v>
      </c>
      <c r="I14" s="24"/>
      <c r="J14" s="24"/>
      <c r="K14" s="81"/>
      <c r="L14" s="81"/>
      <c r="M14" s="81"/>
    </row>
    <row r="15" spans="2:13" s="1" customFormat="1" ht="15.75" x14ac:dyDescent="0.25">
      <c r="B15" s="8" t="s">
        <v>88</v>
      </c>
      <c r="C15" s="10" t="s">
        <v>339</v>
      </c>
      <c r="D15" s="44">
        <v>206.99792999999994</v>
      </c>
      <c r="E15" s="44">
        <v>172.49827499999995</v>
      </c>
      <c r="F15" s="90"/>
      <c r="G15" s="25"/>
      <c r="H15" s="24"/>
      <c r="I15" s="23" t="s">
        <v>30</v>
      </c>
      <c r="J15" s="24"/>
      <c r="K15" s="81"/>
      <c r="L15" s="81"/>
      <c r="M15" s="81"/>
    </row>
    <row r="16" spans="2:13" s="1" customFormat="1" ht="15.75" x14ac:dyDescent="0.25">
      <c r="B16" s="8" t="s">
        <v>89</v>
      </c>
      <c r="C16" s="10" t="s">
        <v>367</v>
      </c>
      <c r="D16" s="44">
        <v>237.35861999999997</v>
      </c>
      <c r="E16" s="44">
        <v>197.79884999999999</v>
      </c>
      <c r="F16" s="90"/>
      <c r="G16" s="25"/>
      <c r="H16" s="24"/>
      <c r="I16" s="24"/>
      <c r="J16" s="23" t="s">
        <v>30</v>
      </c>
      <c r="K16" s="81"/>
      <c r="L16" s="81"/>
      <c r="M16" s="81"/>
    </row>
    <row r="17" spans="2:13" s="1" customFormat="1" ht="15.75" x14ac:dyDescent="0.25">
      <c r="B17" s="8" t="s">
        <v>106</v>
      </c>
      <c r="C17" s="10" t="s">
        <v>287</v>
      </c>
      <c r="D17" s="44">
        <v>55.200689999999987</v>
      </c>
      <c r="E17" s="44">
        <v>46.000574999999991</v>
      </c>
      <c r="F17" s="90"/>
      <c r="G17" s="23" t="s">
        <v>30</v>
      </c>
      <c r="H17" s="24"/>
      <c r="I17" s="24"/>
      <c r="J17" s="24"/>
      <c r="K17" s="81"/>
      <c r="L17" s="81"/>
      <c r="M17" s="81"/>
    </row>
    <row r="18" spans="2:13" s="1" customFormat="1" ht="15.75" x14ac:dyDescent="0.25">
      <c r="B18" s="8" t="s">
        <v>107</v>
      </c>
      <c r="C18" s="10" t="s">
        <v>449</v>
      </c>
      <c r="D18" s="44">
        <v>113.15861999999998</v>
      </c>
      <c r="E18" s="44">
        <v>94.298849999999987</v>
      </c>
      <c r="F18" s="90"/>
      <c r="G18" s="25"/>
      <c r="H18" s="23" t="s">
        <v>30</v>
      </c>
      <c r="I18" s="24"/>
      <c r="J18" s="24"/>
      <c r="K18" s="81"/>
      <c r="L18" s="81"/>
      <c r="M18" s="81"/>
    </row>
    <row r="19" spans="2:13" s="1" customFormat="1" ht="15.75" x14ac:dyDescent="0.25">
      <c r="B19" s="8" t="s">
        <v>108</v>
      </c>
      <c r="C19" s="10" t="s">
        <v>340</v>
      </c>
      <c r="D19" s="44">
        <v>206.99792999999994</v>
      </c>
      <c r="E19" s="44">
        <v>172.49827499999995</v>
      </c>
      <c r="F19" s="90"/>
      <c r="G19" s="25"/>
      <c r="H19" s="24"/>
      <c r="I19" s="23" t="s">
        <v>30</v>
      </c>
      <c r="J19" s="24"/>
      <c r="K19" s="81"/>
      <c r="L19" s="81"/>
      <c r="M19" s="81"/>
    </row>
    <row r="20" spans="2:13" s="1" customFormat="1" ht="15.75" x14ac:dyDescent="0.25">
      <c r="B20" s="8" t="s">
        <v>109</v>
      </c>
      <c r="C20" s="10" t="s">
        <v>368</v>
      </c>
      <c r="D20" s="44">
        <v>237.35861999999997</v>
      </c>
      <c r="E20" s="44">
        <v>197.79884999999999</v>
      </c>
      <c r="F20" s="90"/>
      <c r="G20" s="25"/>
      <c r="H20" s="24"/>
      <c r="I20" s="24"/>
      <c r="J20" s="23" t="s">
        <v>30</v>
      </c>
      <c r="K20" s="81"/>
      <c r="L20" s="81"/>
      <c r="M20" s="81"/>
    </row>
    <row r="21" spans="2:13" s="1" customFormat="1" ht="15.75" x14ac:dyDescent="0.25">
      <c r="B21" s="8" t="s">
        <v>90</v>
      </c>
      <c r="C21" s="10" t="s">
        <v>450</v>
      </c>
      <c r="D21" s="92" t="s">
        <v>117</v>
      </c>
      <c r="E21" s="92" t="s">
        <v>117</v>
      </c>
      <c r="F21" s="90"/>
      <c r="G21" s="23" t="s">
        <v>30</v>
      </c>
      <c r="H21" s="23" t="s">
        <v>30</v>
      </c>
      <c r="I21" s="23" t="s">
        <v>30</v>
      </c>
      <c r="J21" s="23" t="s">
        <v>30</v>
      </c>
      <c r="K21" s="81"/>
      <c r="L21" s="81"/>
      <c r="M21" s="81"/>
    </row>
    <row r="22" spans="2:13" s="1" customFormat="1" ht="15.75" x14ac:dyDescent="0.25">
      <c r="B22" s="34" t="s">
        <v>11</v>
      </c>
      <c r="C22" s="37" t="s">
        <v>288</v>
      </c>
      <c r="D22" s="44">
        <v>358.80137999999994</v>
      </c>
      <c r="E22" s="44">
        <v>299.00114999999994</v>
      </c>
      <c r="F22" s="90"/>
      <c r="G22" s="23" t="s">
        <v>30</v>
      </c>
      <c r="H22" s="24"/>
      <c r="I22" s="24"/>
      <c r="J22" s="24"/>
      <c r="K22" s="81"/>
      <c r="L22" s="81"/>
      <c r="M22" s="81"/>
    </row>
    <row r="23" spans="2:13" s="1" customFormat="1" ht="15.75" x14ac:dyDescent="0.25">
      <c r="B23" s="8" t="s">
        <v>12</v>
      </c>
      <c r="C23" s="10" t="s">
        <v>451</v>
      </c>
      <c r="D23" s="44">
        <v>407.10275999999993</v>
      </c>
      <c r="E23" s="44">
        <v>339.25229999999993</v>
      </c>
      <c r="F23" s="90"/>
      <c r="G23" s="25"/>
      <c r="H23" s="23" t="s">
        <v>30</v>
      </c>
      <c r="I23" s="24"/>
      <c r="J23" s="24"/>
      <c r="K23" s="81"/>
      <c r="L23" s="81"/>
      <c r="M23" s="81"/>
    </row>
    <row r="24" spans="2:13" s="1" customFormat="1" ht="15.75" x14ac:dyDescent="0.25">
      <c r="B24" s="8" t="s">
        <v>13</v>
      </c>
      <c r="C24" s="10" t="s">
        <v>341</v>
      </c>
      <c r="D24" s="44">
        <v>683.0999999999998</v>
      </c>
      <c r="E24" s="44">
        <v>569.24999999999989</v>
      </c>
      <c r="F24" s="90"/>
      <c r="G24" s="25"/>
      <c r="H24" s="24"/>
      <c r="I24" s="23" t="s">
        <v>30</v>
      </c>
      <c r="J24" s="24"/>
      <c r="K24" s="81"/>
      <c r="L24" s="81"/>
      <c r="M24" s="81"/>
    </row>
    <row r="25" spans="2:13" s="1" customFormat="1" ht="15.75" x14ac:dyDescent="0.25">
      <c r="B25" s="8" t="s">
        <v>14</v>
      </c>
      <c r="C25" s="10" t="s">
        <v>369</v>
      </c>
      <c r="D25" s="44">
        <v>532.68137999999988</v>
      </c>
      <c r="E25" s="44">
        <v>443.90114999999992</v>
      </c>
      <c r="F25" s="90"/>
      <c r="G25" s="25"/>
      <c r="H25" s="24"/>
      <c r="I25" s="24"/>
      <c r="J25" s="23" t="s">
        <v>30</v>
      </c>
      <c r="K25" s="81"/>
      <c r="L25" s="81"/>
      <c r="M25" s="81"/>
    </row>
    <row r="26" spans="2:13" ht="15.75" x14ac:dyDescent="0.25">
      <c r="B26" s="19" t="s">
        <v>307</v>
      </c>
      <c r="F26" s="90"/>
      <c r="G26" s="26" t="s">
        <v>125</v>
      </c>
      <c r="H26" s="26" t="s">
        <v>139</v>
      </c>
      <c r="I26" s="26" t="s">
        <v>162</v>
      </c>
      <c r="J26" s="26" t="s">
        <v>183</v>
      </c>
    </row>
    <row r="27" spans="2:13" ht="15.75" x14ac:dyDescent="0.25">
      <c r="B27" s="22" t="s">
        <v>17</v>
      </c>
      <c r="C27" s="33" t="s">
        <v>430</v>
      </c>
      <c r="D27" s="44">
        <v>394.68275999999986</v>
      </c>
      <c r="E27" s="44">
        <v>328.90229999999991</v>
      </c>
      <c r="F27" s="90"/>
      <c r="G27" s="23" t="s">
        <v>30</v>
      </c>
      <c r="H27" s="24"/>
      <c r="I27" s="24"/>
      <c r="J27" s="24"/>
    </row>
    <row r="28" spans="2:13" ht="15.75" x14ac:dyDescent="0.25">
      <c r="B28" s="22" t="s">
        <v>18</v>
      </c>
      <c r="C28" s="21" t="s">
        <v>431</v>
      </c>
      <c r="D28" s="44">
        <v>569.94137999999987</v>
      </c>
      <c r="E28" s="44">
        <v>474.95114999999987</v>
      </c>
      <c r="F28" s="90"/>
      <c r="G28" s="23" t="s">
        <v>30</v>
      </c>
      <c r="H28" s="24"/>
      <c r="I28" s="24"/>
      <c r="J28" s="24"/>
    </row>
    <row r="29" spans="2:13" ht="15.75" x14ac:dyDescent="0.25">
      <c r="B29" s="22" t="s">
        <v>19</v>
      </c>
      <c r="C29" s="33" t="s">
        <v>432</v>
      </c>
      <c r="D29" s="44">
        <v>394.68275999999986</v>
      </c>
      <c r="E29" s="44">
        <v>328.90229999999991</v>
      </c>
      <c r="F29" s="90"/>
      <c r="G29" s="25"/>
      <c r="H29" s="23" t="s">
        <v>30</v>
      </c>
      <c r="I29" s="24"/>
      <c r="J29" s="24"/>
    </row>
    <row r="30" spans="2:13" ht="15.75" x14ac:dyDescent="0.25">
      <c r="B30" s="22" t="s">
        <v>20</v>
      </c>
      <c r="C30" s="21" t="s">
        <v>433</v>
      </c>
      <c r="D30" s="44">
        <v>569.94137999999987</v>
      </c>
      <c r="E30" s="44">
        <v>474.95114999999987</v>
      </c>
      <c r="F30" s="90"/>
      <c r="G30" s="25"/>
      <c r="H30" s="23" t="s">
        <v>30</v>
      </c>
      <c r="I30" s="24"/>
      <c r="J30" s="24"/>
    </row>
    <row r="31" spans="2:13" ht="15.75" x14ac:dyDescent="0.25">
      <c r="B31" s="22" t="s">
        <v>21</v>
      </c>
      <c r="C31" s="21" t="s">
        <v>434</v>
      </c>
      <c r="D31" s="44">
        <v>689.99930999999981</v>
      </c>
      <c r="E31" s="44">
        <v>574.99942499999986</v>
      </c>
      <c r="F31" s="90"/>
      <c r="G31" s="25"/>
      <c r="H31" s="23" t="s">
        <v>30</v>
      </c>
      <c r="I31" s="24"/>
      <c r="J31" s="24"/>
    </row>
    <row r="32" spans="2:13" ht="15.75" x14ac:dyDescent="0.25">
      <c r="B32" s="22" t="s">
        <v>22</v>
      </c>
      <c r="C32" s="21" t="s">
        <v>435</v>
      </c>
      <c r="D32" s="44">
        <v>579.59792999999991</v>
      </c>
      <c r="E32" s="44">
        <v>482.99827499999992</v>
      </c>
      <c r="F32" s="90"/>
      <c r="G32" s="25"/>
      <c r="H32" s="23" t="s">
        <v>30</v>
      </c>
      <c r="I32" s="24"/>
      <c r="J32" s="24"/>
    </row>
    <row r="33" spans="1:10" ht="15.75" x14ac:dyDescent="0.25">
      <c r="B33" s="22" t="s">
        <v>23</v>
      </c>
      <c r="C33" s="21" t="s">
        <v>436</v>
      </c>
      <c r="D33" s="44">
        <v>394.68275999999986</v>
      </c>
      <c r="E33" s="44">
        <v>328.90229999999991</v>
      </c>
      <c r="F33" s="90"/>
      <c r="G33" s="25"/>
      <c r="H33" s="24"/>
      <c r="I33" s="23" t="s">
        <v>30</v>
      </c>
      <c r="J33" s="24"/>
    </row>
    <row r="34" spans="1:10" ht="15.75" customHeight="1" x14ac:dyDescent="0.25">
      <c r="B34" s="22" t="s">
        <v>24</v>
      </c>
      <c r="C34" s="21" t="s">
        <v>437</v>
      </c>
      <c r="D34" s="44">
        <v>569.94137999999987</v>
      </c>
      <c r="E34" s="44">
        <v>474.95114999999987</v>
      </c>
      <c r="F34" s="90"/>
      <c r="G34" s="25"/>
      <c r="H34" s="24"/>
      <c r="I34" s="23" t="s">
        <v>30</v>
      </c>
      <c r="J34" s="24"/>
    </row>
    <row r="35" spans="1:10" ht="15.75" x14ac:dyDescent="0.25">
      <c r="B35" s="22" t="s">
        <v>25</v>
      </c>
      <c r="C35" s="21" t="s">
        <v>438</v>
      </c>
      <c r="D35" s="44">
        <v>689.99930999999981</v>
      </c>
      <c r="E35" s="44">
        <v>574.99942499999986</v>
      </c>
      <c r="F35" s="90"/>
      <c r="G35" s="25"/>
      <c r="H35" s="24"/>
      <c r="I35" s="23" t="s">
        <v>30</v>
      </c>
      <c r="J35" s="24"/>
    </row>
    <row r="36" spans="1:10" ht="15.75" x14ac:dyDescent="0.25">
      <c r="B36" s="22" t="s">
        <v>26</v>
      </c>
      <c r="C36" s="21" t="s">
        <v>439</v>
      </c>
      <c r="D36" s="44">
        <v>1656.0020699999995</v>
      </c>
      <c r="E36" s="44">
        <v>1380.0017249999996</v>
      </c>
      <c r="F36" s="90"/>
      <c r="G36" s="25"/>
      <c r="H36" s="24"/>
      <c r="I36" s="23" t="s">
        <v>30</v>
      </c>
      <c r="J36" s="24"/>
    </row>
    <row r="37" spans="1:10" ht="15.75" x14ac:dyDescent="0.25">
      <c r="B37" s="22" t="s">
        <v>27</v>
      </c>
      <c r="C37" s="21" t="s">
        <v>440</v>
      </c>
      <c r="D37" s="44">
        <v>725.19137999999987</v>
      </c>
      <c r="E37" s="44">
        <v>604.32614999999987</v>
      </c>
      <c r="F37" s="90"/>
      <c r="G37" s="25"/>
      <c r="H37" s="24"/>
      <c r="I37" s="24"/>
      <c r="J37" s="23" t="s">
        <v>30</v>
      </c>
    </row>
    <row r="38" spans="1:10" ht="15.75" x14ac:dyDescent="0.25">
      <c r="B38" s="22" t="s">
        <v>28</v>
      </c>
      <c r="C38" s="21" t="s">
        <v>441</v>
      </c>
      <c r="D38" s="44">
        <v>1241.9999999999998</v>
      </c>
      <c r="E38" s="44">
        <v>1034.9999999999998</v>
      </c>
      <c r="F38" s="90"/>
      <c r="G38" s="25"/>
      <c r="H38" s="24"/>
      <c r="I38" s="24"/>
      <c r="J38" s="23" t="s">
        <v>30</v>
      </c>
    </row>
    <row r="39" spans="1:10" ht="15.75" x14ac:dyDescent="0.25">
      <c r="B39" s="22" t="s">
        <v>29</v>
      </c>
      <c r="C39" s="21" t="s">
        <v>442</v>
      </c>
      <c r="D39" s="44">
        <v>545.10137999999995</v>
      </c>
      <c r="E39" s="44">
        <v>454.25114999999994</v>
      </c>
      <c r="F39" s="90"/>
      <c r="G39" s="25"/>
      <c r="H39" s="24"/>
      <c r="I39" s="24"/>
      <c r="J39" s="23" t="s">
        <v>30</v>
      </c>
    </row>
    <row r="40" spans="1:10" ht="15.75" x14ac:dyDescent="0.25">
      <c r="A40" s="68" t="s">
        <v>217</v>
      </c>
      <c r="B40" s="69" t="s">
        <v>215</v>
      </c>
      <c r="C40" s="70" t="s">
        <v>443</v>
      </c>
      <c r="D40" s="44">
        <v>1656.0020699999995</v>
      </c>
      <c r="E40" s="44">
        <v>1380.0017249999996</v>
      </c>
      <c r="F40" s="90"/>
      <c r="G40" s="25"/>
      <c r="H40" s="24"/>
      <c r="I40" s="24"/>
      <c r="J40" s="23" t="s">
        <v>30</v>
      </c>
    </row>
    <row r="41" spans="1:10" ht="15.75" x14ac:dyDescent="0.25">
      <c r="B41" s="22" t="s">
        <v>39</v>
      </c>
      <c r="C41" s="21" t="s">
        <v>444</v>
      </c>
      <c r="D41" s="44">
        <v>293.93792999999994</v>
      </c>
      <c r="E41" s="44">
        <v>244.94827499999997</v>
      </c>
      <c r="F41" s="90"/>
      <c r="G41" s="23" t="s">
        <v>30</v>
      </c>
      <c r="H41" s="24"/>
      <c r="I41" s="24"/>
      <c r="J41" s="24"/>
    </row>
    <row r="42" spans="1:10" ht="15.75" x14ac:dyDescent="0.25">
      <c r="B42" s="22" t="s">
        <v>40</v>
      </c>
      <c r="C42" s="21" t="s">
        <v>445</v>
      </c>
      <c r="D42" s="44">
        <v>296.70137999999997</v>
      </c>
      <c r="E42" s="44">
        <v>247.25114999999997</v>
      </c>
      <c r="F42" s="90"/>
      <c r="G42" s="25"/>
      <c r="H42" s="23" t="s">
        <v>30</v>
      </c>
      <c r="I42" s="24"/>
      <c r="J42" s="24"/>
    </row>
    <row r="43" spans="1:10" ht="15.75" x14ac:dyDescent="0.25">
      <c r="B43" s="22" t="s">
        <v>41</v>
      </c>
      <c r="C43" s="21" t="s">
        <v>319</v>
      </c>
      <c r="D43" s="44">
        <v>317.39930999999996</v>
      </c>
      <c r="E43" s="44">
        <v>264.49942499999997</v>
      </c>
      <c r="F43" s="90"/>
      <c r="G43" s="25"/>
      <c r="H43" s="23" t="s">
        <v>30</v>
      </c>
      <c r="I43" s="24"/>
      <c r="J43" s="24"/>
    </row>
    <row r="44" spans="1:10" ht="15.75" x14ac:dyDescent="0.25">
      <c r="B44" s="22" t="s">
        <v>42</v>
      </c>
      <c r="C44" s="21" t="s">
        <v>320</v>
      </c>
      <c r="D44" s="44">
        <v>309.12137999999993</v>
      </c>
      <c r="E44" s="44">
        <v>257.60114999999996</v>
      </c>
      <c r="F44" s="90"/>
      <c r="G44" s="25"/>
      <c r="H44" s="23" t="s">
        <v>30</v>
      </c>
      <c r="I44" s="24"/>
      <c r="J44" s="24"/>
    </row>
    <row r="45" spans="1:10" ht="15.75" x14ac:dyDescent="0.25">
      <c r="B45" s="22" t="s">
        <v>43</v>
      </c>
      <c r="C45" s="21" t="s">
        <v>446</v>
      </c>
      <c r="D45" s="44">
        <v>356.03792999999996</v>
      </c>
      <c r="E45" s="44">
        <v>296.69827499999997</v>
      </c>
      <c r="F45" s="90"/>
      <c r="G45" s="25"/>
      <c r="H45" s="24"/>
      <c r="I45" s="23" t="s">
        <v>30</v>
      </c>
      <c r="J45" s="24"/>
    </row>
    <row r="46" spans="1:10" ht="15.75" x14ac:dyDescent="0.25">
      <c r="B46" s="22" t="s">
        <v>44</v>
      </c>
      <c r="C46" s="21" t="s">
        <v>447</v>
      </c>
      <c r="D46" s="44">
        <v>369.84275999999988</v>
      </c>
      <c r="E46" s="44">
        <v>308.20229999999992</v>
      </c>
      <c r="F46" s="90"/>
      <c r="G46" s="25"/>
      <c r="H46" s="24"/>
      <c r="I46" s="23" t="s">
        <v>30</v>
      </c>
      <c r="J46" s="24"/>
    </row>
    <row r="47" spans="1:10" ht="15.75" x14ac:dyDescent="0.25">
      <c r="B47" s="22" t="s">
        <v>45</v>
      </c>
      <c r="C47" s="21" t="s">
        <v>374</v>
      </c>
      <c r="D47" s="44">
        <v>376.74206999999996</v>
      </c>
      <c r="E47" s="44">
        <v>313.95172499999995</v>
      </c>
      <c r="F47" s="90"/>
      <c r="G47" s="25"/>
      <c r="H47" s="24"/>
      <c r="I47" s="24"/>
      <c r="J47" s="23" t="s">
        <v>30</v>
      </c>
    </row>
    <row r="48" spans="1:10" ht="15.75" x14ac:dyDescent="0.25">
      <c r="A48" s="68" t="s">
        <v>217</v>
      </c>
      <c r="B48" s="69" t="s">
        <v>224</v>
      </c>
      <c r="C48" s="70" t="s">
        <v>348</v>
      </c>
      <c r="D48" s="44">
        <v>1241.9999999999998</v>
      </c>
      <c r="E48" s="44">
        <v>1034.9999999999998</v>
      </c>
      <c r="F48" s="90"/>
      <c r="G48" s="25"/>
      <c r="H48" s="24"/>
      <c r="I48" s="23" t="s">
        <v>30</v>
      </c>
      <c r="J48" s="23" t="s">
        <v>30</v>
      </c>
    </row>
    <row r="49" spans="1:10" ht="15.75" x14ac:dyDescent="0.25">
      <c r="B49" s="19" t="s">
        <v>308</v>
      </c>
      <c r="F49" s="90"/>
      <c r="G49" s="26" t="s">
        <v>125</v>
      </c>
      <c r="H49" s="26" t="s">
        <v>139</v>
      </c>
      <c r="I49" s="26" t="s">
        <v>162</v>
      </c>
      <c r="J49" s="26" t="s">
        <v>183</v>
      </c>
    </row>
    <row r="50" spans="1:10" ht="15.75" x14ac:dyDescent="0.25">
      <c r="B50" s="22" t="s">
        <v>33</v>
      </c>
      <c r="C50" s="33" t="s">
        <v>423</v>
      </c>
      <c r="D50" s="44">
        <v>360.17999999999995</v>
      </c>
      <c r="E50" s="44">
        <v>300.14999999999998</v>
      </c>
      <c r="F50" s="90"/>
      <c r="G50" s="23" t="s">
        <v>30</v>
      </c>
      <c r="H50" s="24"/>
      <c r="I50" s="24"/>
      <c r="J50" s="24"/>
    </row>
    <row r="51" spans="1:10" ht="15.75" x14ac:dyDescent="0.25">
      <c r="B51" s="22" t="s">
        <v>34</v>
      </c>
      <c r="C51" s="33" t="s">
        <v>424</v>
      </c>
      <c r="D51" s="44">
        <v>362.39075999999994</v>
      </c>
      <c r="E51" s="44">
        <v>301.99229999999994</v>
      </c>
      <c r="F51" s="90"/>
      <c r="G51" s="25"/>
      <c r="H51" s="23" t="s">
        <v>30</v>
      </c>
      <c r="I51" s="24"/>
      <c r="J51" s="24"/>
    </row>
    <row r="52" spans="1:10" ht="15.75" x14ac:dyDescent="0.25">
      <c r="B52" s="22" t="s">
        <v>35</v>
      </c>
      <c r="C52" s="21" t="s">
        <v>425</v>
      </c>
      <c r="D52" s="44">
        <v>493.34723999999994</v>
      </c>
      <c r="E52" s="44">
        <v>411.12269999999995</v>
      </c>
      <c r="F52" s="90"/>
      <c r="G52" s="25"/>
      <c r="H52" s="23" t="s">
        <v>30</v>
      </c>
      <c r="I52" s="24"/>
      <c r="J52" s="24"/>
    </row>
    <row r="53" spans="1:10" ht="15.75" x14ac:dyDescent="0.25">
      <c r="B53" s="22" t="s">
        <v>31</v>
      </c>
      <c r="C53" s="33" t="s">
        <v>426</v>
      </c>
      <c r="D53" s="44">
        <v>400.19723999999991</v>
      </c>
      <c r="E53" s="44">
        <v>333.49769999999995</v>
      </c>
      <c r="F53" s="90"/>
      <c r="G53" s="25"/>
      <c r="H53" s="24"/>
      <c r="I53" s="23" t="s">
        <v>30</v>
      </c>
      <c r="J53" s="24"/>
    </row>
    <row r="54" spans="1:10" ht="15.75" x14ac:dyDescent="0.25">
      <c r="B54" s="22" t="s">
        <v>32</v>
      </c>
      <c r="C54" s="33" t="s">
        <v>427</v>
      </c>
      <c r="D54" s="44">
        <v>540.95930999999985</v>
      </c>
      <c r="E54" s="44">
        <v>450.79942499999993</v>
      </c>
      <c r="F54" s="90"/>
      <c r="G54" s="25"/>
      <c r="H54" s="24"/>
      <c r="I54" s="23" t="s">
        <v>30</v>
      </c>
      <c r="J54" s="24"/>
    </row>
    <row r="55" spans="1:10" ht="15.75" x14ac:dyDescent="0.25">
      <c r="B55" s="22" t="s">
        <v>36</v>
      </c>
      <c r="C55" s="33" t="s">
        <v>428</v>
      </c>
      <c r="D55" s="44">
        <v>420.9013799999999</v>
      </c>
      <c r="E55" s="44">
        <v>350.75114999999994</v>
      </c>
      <c r="F55" s="90"/>
      <c r="G55" s="25"/>
      <c r="H55" s="24"/>
      <c r="I55" s="24"/>
      <c r="J55" s="23" t="s">
        <v>30</v>
      </c>
    </row>
    <row r="56" spans="1:10" ht="15.75" x14ac:dyDescent="0.25">
      <c r="B56" s="22" t="s">
        <v>37</v>
      </c>
      <c r="C56" s="21" t="s">
        <v>429</v>
      </c>
      <c r="D56" s="44">
        <v>627.89930999999979</v>
      </c>
      <c r="E56" s="44">
        <v>523.24942499999986</v>
      </c>
      <c r="F56" s="90"/>
      <c r="G56" s="25"/>
      <c r="H56" s="24"/>
      <c r="I56" s="24"/>
      <c r="J56" s="23" t="s">
        <v>30</v>
      </c>
    </row>
    <row r="57" spans="1:10" ht="15.75" x14ac:dyDescent="0.25">
      <c r="B57" s="22" t="s">
        <v>46</v>
      </c>
      <c r="C57" s="33" t="s">
        <v>293</v>
      </c>
      <c r="D57" s="44">
        <v>55.685069999999989</v>
      </c>
      <c r="E57" s="44">
        <v>46.40422499999999</v>
      </c>
      <c r="F57" s="90"/>
      <c r="G57" s="23" t="s">
        <v>30</v>
      </c>
      <c r="H57" s="24"/>
      <c r="I57" s="24"/>
      <c r="J57" s="24"/>
    </row>
    <row r="58" spans="1:10" ht="15.75" x14ac:dyDescent="0.25">
      <c r="B58" s="22" t="s">
        <v>47</v>
      </c>
      <c r="C58" s="33" t="s">
        <v>323</v>
      </c>
      <c r="D58" s="44">
        <v>59.342759999999991</v>
      </c>
      <c r="E58" s="44">
        <v>49.452299999999994</v>
      </c>
      <c r="F58" s="90"/>
      <c r="G58" s="24"/>
      <c r="H58" s="23" t="s">
        <v>30</v>
      </c>
      <c r="I58" s="24"/>
      <c r="J58" s="24"/>
    </row>
    <row r="59" spans="1:10" ht="15.75" x14ac:dyDescent="0.25">
      <c r="A59" s="68" t="s">
        <v>217</v>
      </c>
      <c r="B59" s="69" t="s">
        <v>201</v>
      </c>
      <c r="C59" s="71" t="s">
        <v>351</v>
      </c>
      <c r="D59" s="44">
        <v>248.39999999999992</v>
      </c>
      <c r="E59" s="44">
        <v>206.99999999999994</v>
      </c>
      <c r="F59" s="90"/>
      <c r="G59" s="93" t="s">
        <v>30</v>
      </c>
      <c r="H59" s="93" t="s">
        <v>30</v>
      </c>
      <c r="I59" s="93" t="s">
        <v>30</v>
      </c>
      <c r="J59" s="93" t="s">
        <v>30</v>
      </c>
    </row>
    <row r="60" spans="1:10" ht="15.75" x14ac:dyDescent="0.25">
      <c r="B60" s="22" t="s">
        <v>48</v>
      </c>
      <c r="C60" s="33" t="s">
        <v>352</v>
      </c>
      <c r="D60" s="44">
        <v>310.49999999999994</v>
      </c>
      <c r="E60" s="44">
        <v>258.74999999999994</v>
      </c>
      <c r="F60" s="90"/>
      <c r="G60" s="93" t="s">
        <v>30</v>
      </c>
      <c r="H60" s="93" t="s">
        <v>30</v>
      </c>
      <c r="I60" s="93" t="s">
        <v>30</v>
      </c>
      <c r="J60" s="93" t="s">
        <v>30</v>
      </c>
    </row>
    <row r="61" spans="1:10" ht="15.75" x14ac:dyDescent="0.25">
      <c r="A61" s="68" t="s">
        <v>217</v>
      </c>
      <c r="B61" s="69" t="s">
        <v>203</v>
      </c>
      <c r="C61" s="71" t="s">
        <v>353</v>
      </c>
      <c r="D61" s="44">
        <v>586.84499999999991</v>
      </c>
      <c r="E61" s="44">
        <v>489.03749999999991</v>
      </c>
      <c r="F61" s="90"/>
      <c r="G61" s="93" t="s">
        <v>30</v>
      </c>
      <c r="H61" s="93" t="s">
        <v>30</v>
      </c>
      <c r="I61" s="93" t="s">
        <v>30</v>
      </c>
      <c r="J61" s="93" t="s">
        <v>30</v>
      </c>
    </row>
    <row r="62" spans="1:10" ht="15.75" x14ac:dyDescent="0.25">
      <c r="A62" s="68" t="s">
        <v>217</v>
      </c>
      <c r="B62" s="69" t="s">
        <v>202</v>
      </c>
      <c r="C62" s="71" t="s">
        <v>354</v>
      </c>
      <c r="D62" s="44">
        <v>765.89792999999975</v>
      </c>
      <c r="E62" s="44">
        <v>638.24827499999981</v>
      </c>
      <c r="F62" s="90"/>
      <c r="G62" s="93" t="s">
        <v>30</v>
      </c>
      <c r="H62" s="93" t="s">
        <v>30</v>
      </c>
      <c r="I62" s="93" t="s">
        <v>30</v>
      </c>
      <c r="J62" s="93" t="s">
        <v>30</v>
      </c>
    </row>
    <row r="63" spans="1:10" ht="15.75" x14ac:dyDescent="0.25">
      <c r="A63" s="68" t="s">
        <v>217</v>
      </c>
      <c r="B63" s="69" t="s">
        <v>204</v>
      </c>
      <c r="C63" s="71" t="s">
        <v>355</v>
      </c>
      <c r="D63" s="44">
        <v>1041.9013799999998</v>
      </c>
      <c r="E63" s="44">
        <v>868.25114999999983</v>
      </c>
      <c r="F63" s="90"/>
      <c r="G63" s="93" t="s">
        <v>30</v>
      </c>
      <c r="H63" s="93" t="s">
        <v>30</v>
      </c>
      <c r="I63" s="93" t="s">
        <v>30</v>
      </c>
      <c r="J63" s="93" t="s">
        <v>30</v>
      </c>
    </row>
    <row r="64" spans="1:10" ht="15.75" x14ac:dyDescent="0.25">
      <c r="B64" s="19" t="s">
        <v>309</v>
      </c>
      <c r="F64" s="90"/>
      <c r="G64" s="26" t="s">
        <v>125</v>
      </c>
      <c r="H64" s="26" t="s">
        <v>139</v>
      </c>
      <c r="I64" s="26" t="s">
        <v>162</v>
      </c>
      <c r="J64" s="26" t="s">
        <v>183</v>
      </c>
    </row>
    <row r="65" spans="1:10" ht="15.75" x14ac:dyDescent="0.25">
      <c r="B65" s="22" t="s">
        <v>92</v>
      </c>
      <c r="C65" s="21" t="s">
        <v>294</v>
      </c>
      <c r="D65" s="44">
        <v>527.16068999999982</v>
      </c>
      <c r="E65" s="44">
        <v>439.30057499999987</v>
      </c>
      <c r="F65" s="90"/>
      <c r="G65" s="29" t="s">
        <v>30</v>
      </c>
      <c r="H65" s="30"/>
      <c r="I65" s="30"/>
      <c r="J65" s="30"/>
    </row>
    <row r="66" spans="1:10" ht="15.75" x14ac:dyDescent="0.25">
      <c r="B66" s="22" t="s">
        <v>93</v>
      </c>
      <c r="C66" s="21" t="s">
        <v>324</v>
      </c>
      <c r="D66" s="44">
        <v>565.79930999999988</v>
      </c>
      <c r="E66" s="44">
        <v>471.49942499999992</v>
      </c>
      <c r="F66" s="90"/>
      <c r="G66" s="31"/>
      <c r="H66" s="29" t="s">
        <v>30</v>
      </c>
      <c r="I66" s="30"/>
      <c r="J66" s="30"/>
    </row>
    <row r="67" spans="1:10" ht="15.75" x14ac:dyDescent="0.25">
      <c r="B67" s="22" t="s">
        <v>94</v>
      </c>
      <c r="C67" s="21" t="s">
        <v>356</v>
      </c>
      <c r="D67" s="44">
        <v>552.00068999999985</v>
      </c>
      <c r="E67" s="44">
        <v>460.00057499999991</v>
      </c>
      <c r="F67" s="90"/>
      <c r="G67" s="31"/>
      <c r="H67" s="31"/>
      <c r="I67" s="23" t="s">
        <v>30</v>
      </c>
      <c r="J67" s="24"/>
    </row>
    <row r="68" spans="1:10" ht="15.75" x14ac:dyDescent="0.25">
      <c r="B68" s="22" t="s">
        <v>95</v>
      </c>
      <c r="C68" s="21" t="s">
        <v>377</v>
      </c>
      <c r="D68" s="44">
        <v>566.48861999999986</v>
      </c>
      <c r="E68" s="44">
        <v>472.07384999999994</v>
      </c>
      <c r="F68" s="90"/>
      <c r="G68" s="31"/>
      <c r="H68" s="30"/>
      <c r="I68" s="24"/>
      <c r="J68" s="23" t="s">
        <v>30</v>
      </c>
    </row>
    <row r="69" spans="1:10" ht="15.75" x14ac:dyDescent="0.25">
      <c r="B69" s="22" t="s">
        <v>103</v>
      </c>
      <c r="C69" s="21" t="s">
        <v>295</v>
      </c>
      <c r="D69" s="44">
        <v>331.19792999999999</v>
      </c>
      <c r="E69" s="44">
        <v>275.99827499999998</v>
      </c>
      <c r="F69" s="90"/>
      <c r="G69" s="23" t="s">
        <v>30</v>
      </c>
      <c r="H69" s="23" t="s">
        <v>30</v>
      </c>
      <c r="I69" s="23" t="s">
        <v>30</v>
      </c>
      <c r="J69" s="23" t="s">
        <v>30</v>
      </c>
    </row>
    <row r="70" spans="1:10" ht="15.75" x14ac:dyDescent="0.25">
      <c r="A70" s="68" t="s">
        <v>217</v>
      </c>
      <c r="B70" s="69" t="s">
        <v>218</v>
      </c>
      <c r="C70" s="70" t="s">
        <v>357</v>
      </c>
      <c r="D70" s="44">
        <v>489.89447999999993</v>
      </c>
      <c r="E70" s="44">
        <v>408.24539999999996</v>
      </c>
      <c r="F70" s="90"/>
      <c r="G70" s="31"/>
      <c r="H70" s="30"/>
      <c r="I70" s="23" t="s">
        <v>30</v>
      </c>
      <c r="J70" s="23" t="s">
        <v>30</v>
      </c>
    </row>
    <row r="71" spans="1:10" ht="15.75" x14ac:dyDescent="0.25">
      <c r="B71" s="19" t="s">
        <v>310</v>
      </c>
      <c r="F71" s="90"/>
      <c r="G71" s="26" t="s">
        <v>125</v>
      </c>
      <c r="H71" s="26" t="s">
        <v>139</v>
      </c>
      <c r="I71" s="26" t="s">
        <v>162</v>
      </c>
      <c r="J71" s="26" t="s">
        <v>183</v>
      </c>
    </row>
    <row r="72" spans="1:10" ht="15.75" x14ac:dyDescent="0.25">
      <c r="B72" s="22" t="s">
        <v>97</v>
      </c>
      <c r="C72" s="75" t="s">
        <v>296</v>
      </c>
      <c r="D72" s="77">
        <v>200.09861999999995</v>
      </c>
      <c r="E72" s="44">
        <v>166.74884999999998</v>
      </c>
      <c r="F72" s="90"/>
      <c r="G72" s="29" t="s">
        <v>30</v>
      </c>
      <c r="H72" s="29" t="s">
        <v>30</v>
      </c>
      <c r="I72" s="29" t="s">
        <v>30</v>
      </c>
      <c r="J72" s="29" t="s">
        <v>30</v>
      </c>
    </row>
    <row r="73" spans="1:10" ht="15.75" x14ac:dyDescent="0.25">
      <c r="B73" s="22" t="s">
        <v>98</v>
      </c>
      <c r="C73" s="21" t="s">
        <v>297</v>
      </c>
      <c r="D73" s="44">
        <v>82.797929999999994</v>
      </c>
      <c r="E73" s="44">
        <v>68.998274999999992</v>
      </c>
      <c r="F73" s="90"/>
      <c r="G73" s="29" t="s">
        <v>30</v>
      </c>
      <c r="H73" s="29" t="s">
        <v>30</v>
      </c>
      <c r="I73" s="29" t="s">
        <v>30</v>
      </c>
      <c r="J73" s="29" t="s">
        <v>30</v>
      </c>
    </row>
    <row r="74" spans="1:10" ht="15.75" x14ac:dyDescent="0.25">
      <c r="B74" s="22" t="s">
        <v>99</v>
      </c>
      <c r="C74" s="78" t="s">
        <v>416</v>
      </c>
      <c r="D74" s="77">
        <v>17.325899999999994</v>
      </c>
      <c r="E74" s="44">
        <v>14.438249999999996</v>
      </c>
      <c r="F74" s="90"/>
      <c r="G74" s="29" t="s">
        <v>30</v>
      </c>
      <c r="H74" s="29" t="s">
        <v>30</v>
      </c>
      <c r="I74" s="29" t="s">
        <v>30</v>
      </c>
      <c r="J74" s="29" t="s">
        <v>30</v>
      </c>
    </row>
    <row r="75" spans="1:10" ht="15.75" x14ac:dyDescent="0.25">
      <c r="B75" s="22" t="s">
        <v>229</v>
      </c>
      <c r="C75" s="75" t="s">
        <v>417</v>
      </c>
      <c r="D75" s="77">
        <v>16.462709999999998</v>
      </c>
      <c r="E75" s="44">
        <v>13.718924999999999</v>
      </c>
      <c r="F75" s="90"/>
      <c r="G75" s="29" t="s">
        <v>30</v>
      </c>
      <c r="H75" s="29" t="s">
        <v>30</v>
      </c>
      <c r="I75" s="29" t="s">
        <v>30</v>
      </c>
      <c r="J75" s="29" t="s">
        <v>30</v>
      </c>
    </row>
    <row r="76" spans="1:10" ht="15.75" x14ac:dyDescent="0.25">
      <c r="B76" s="22" t="s">
        <v>231</v>
      </c>
      <c r="C76" s="36" t="s">
        <v>418</v>
      </c>
      <c r="D76" s="77">
        <v>30.056399999999996</v>
      </c>
      <c r="E76" s="44">
        <v>25.046999999999997</v>
      </c>
      <c r="F76" s="90"/>
      <c r="G76" s="29" t="s">
        <v>30</v>
      </c>
      <c r="H76" s="29" t="s">
        <v>30</v>
      </c>
      <c r="I76" s="29" t="s">
        <v>30</v>
      </c>
      <c r="J76" s="29" t="s">
        <v>30</v>
      </c>
    </row>
    <row r="77" spans="1:10" ht="15.75" x14ac:dyDescent="0.25">
      <c r="B77" s="22" t="s">
        <v>233</v>
      </c>
      <c r="C77" s="36" t="s">
        <v>419</v>
      </c>
      <c r="D77" s="77">
        <v>13.599899999999996</v>
      </c>
      <c r="E77" s="44">
        <v>11.333249999999998</v>
      </c>
      <c r="F77" s="90"/>
      <c r="G77" s="29" t="s">
        <v>30</v>
      </c>
      <c r="H77" s="29" t="s">
        <v>30</v>
      </c>
      <c r="I77" s="29" t="s">
        <v>30</v>
      </c>
      <c r="J77" s="29" t="s">
        <v>30</v>
      </c>
    </row>
    <row r="78" spans="1:10" ht="30" customHeight="1" x14ac:dyDescent="0.25">
      <c r="B78" s="22" t="s">
        <v>235</v>
      </c>
      <c r="C78" s="75" t="s">
        <v>420</v>
      </c>
      <c r="D78" s="77">
        <v>34.658009999999997</v>
      </c>
      <c r="E78" s="77">
        <v>28.881674999999998</v>
      </c>
      <c r="F78" s="90"/>
      <c r="G78" s="29" t="s">
        <v>30</v>
      </c>
      <c r="H78" s="29" t="s">
        <v>30</v>
      </c>
      <c r="I78" s="29" t="s">
        <v>30</v>
      </c>
      <c r="J78" s="29" t="s">
        <v>30</v>
      </c>
    </row>
    <row r="79" spans="1:10" ht="15.75" x14ac:dyDescent="0.25">
      <c r="B79" s="22" t="s">
        <v>237</v>
      </c>
      <c r="C79" s="36" t="s">
        <v>421</v>
      </c>
      <c r="D79" s="77">
        <v>19.604969999999998</v>
      </c>
      <c r="E79" s="44">
        <v>16.337474999999998</v>
      </c>
      <c r="F79" s="90"/>
      <c r="G79" s="29" t="s">
        <v>30</v>
      </c>
      <c r="H79" s="29" t="s">
        <v>30</v>
      </c>
      <c r="I79" s="29" t="s">
        <v>30</v>
      </c>
      <c r="J79" s="29" t="s">
        <v>30</v>
      </c>
    </row>
    <row r="80" spans="1:10" ht="15.75" x14ac:dyDescent="0.25">
      <c r="B80" s="22" t="s">
        <v>239</v>
      </c>
      <c r="C80" s="36" t="s">
        <v>422</v>
      </c>
      <c r="D80" s="77">
        <v>3.5831699999999986</v>
      </c>
      <c r="E80" s="44">
        <v>2.9859749999999989</v>
      </c>
      <c r="F80" s="90"/>
      <c r="G80" s="29" t="s">
        <v>30</v>
      </c>
      <c r="H80" s="29" t="s">
        <v>30</v>
      </c>
      <c r="I80" s="29" t="s">
        <v>30</v>
      </c>
      <c r="J80" s="29" t="s">
        <v>30</v>
      </c>
    </row>
    <row r="81" spans="1:10" ht="15.75" x14ac:dyDescent="0.25">
      <c r="B81" s="19" t="s">
        <v>311</v>
      </c>
      <c r="F81" s="90"/>
      <c r="G81" s="26" t="s">
        <v>125</v>
      </c>
      <c r="H81" s="26" t="s">
        <v>139</v>
      </c>
      <c r="I81" s="26" t="s">
        <v>162</v>
      </c>
      <c r="J81" s="26" t="s">
        <v>183</v>
      </c>
    </row>
    <row r="82" spans="1:10" ht="15.75" x14ac:dyDescent="0.25">
      <c r="B82" s="22" t="s">
        <v>50</v>
      </c>
      <c r="C82" s="20" t="s">
        <v>405</v>
      </c>
      <c r="D82" s="44">
        <v>593.40275999999994</v>
      </c>
      <c r="E82" s="44">
        <v>494.50229999999993</v>
      </c>
      <c r="F82" s="90"/>
      <c r="G82" s="23" t="s">
        <v>30</v>
      </c>
      <c r="H82" s="24"/>
      <c r="I82" s="24"/>
      <c r="J82" s="24"/>
    </row>
    <row r="83" spans="1:10" ht="15.75" x14ac:dyDescent="0.25">
      <c r="B83" s="22" t="s">
        <v>51</v>
      </c>
      <c r="C83" s="20" t="s">
        <v>406</v>
      </c>
      <c r="D83" s="44">
        <v>614.10068999999976</v>
      </c>
      <c r="E83" s="44">
        <v>511.75057499999986</v>
      </c>
      <c r="F83" s="90"/>
      <c r="G83" s="25"/>
      <c r="H83" s="23" t="s">
        <v>30</v>
      </c>
      <c r="I83" s="24"/>
      <c r="J83" s="24"/>
    </row>
    <row r="84" spans="1:10" ht="15.75" x14ac:dyDescent="0.25">
      <c r="B84" s="22" t="s">
        <v>52</v>
      </c>
      <c r="C84" s="20" t="s">
        <v>407</v>
      </c>
      <c r="D84" s="44">
        <v>692.06723999999986</v>
      </c>
      <c r="E84" s="44">
        <v>576.72269999999992</v>
      </c>
      <c r="F84" s="90"/>
      <c r="G84" s="25"/>
      <c r="H84" s="23" t="s">
        <v>30</v>
      </c>
      <c r="I84" s="24"/>
      <c r="J84" s="24"/>
    </row>
    <row r="85" spans="1:10" ht="15.75" x14ac:dyDescent="0.25">
      <c r="B85" s="22" t="s">
        <v>53</v>
      </c>
      <c r="C85" s="20" t="s">
        <v>408</v>
      </c>
      <c r="D85" s="44">
        <v>692.06723999999986</v>
      </c>
      <c r="E85" s="44">
        <v>576.72269999999992</v>
      </c>
      <c r="F85" s="90"/>
      <c r="G85" s="25"/>
      <c r="H85" s="23" t="s">
        <v>30</v>
      </c>
      <c r="I85" s="24"/>
      <c r="J85" s="24"/>
    </row>
    <row r="86" spans="1:10" ht="15.75" x14ac:dyDescent="0.25">
      <c r="B86" s="22" t="s">
        <v>54</v>
      </c>
      <c r="C86" s="20" t="s">
        <v>409</v>
      </c>
      <c r="D86" s="44">
        <v>618.24275999999986</v>
      </c>
      <c r="E86" s="44">
        <v>515.20229999999992</v>
      </c>
      <c r="F86" s="90"/>
      <c r="G86" s="25"/>
      <c r="H86" s="24"/>
      <c r="I86" s="23" t="s">
        <v>30</v>
      </c>
      <c r="J86" s="24"/>
    </row>
    <row r="87" spans="1:10" ht="15.75" x14ac:dyDescent="0.25">
      <c r="B87" s="22" t="s">
        <v>55</v>
      </c>
      <c r="C87" s="20" t="s">
        <v>410</v>
      </c>
      <c r="D87" s="44">
        <v>724.50206999999989</v>
      </c>
      <c r="E87" s="44">
        <v>603.75172499999996</v>
      </c>
      <c r="F87" s="90"/>
      <c r="G87" s="25"/>
      <c r="H87" s="24"/>
      <c r="I87" s="23" t="s">
        <v>30</v>
      </c>
      <c r="J87" s="24"/>
    </row>
    <row r="88" spans="1:10" ht="15.75" x14ac:dyDescent="0.25">
      <c r="B88" s="22" t="s">
        <v>56</v>
      </c>
      <c r="C88" s="20" t="s">
        <v>411</v>
      </c>
      <c r="D88" s="44">
        <v>714.83930999999973</v>
      </c>
      <c r="E88" s="44">
        <v>595.69942499999979</v>
      </c>
      <c r="F88" s="90"/>
      <c r="G88" s="25"/>
      <c r="H88" s="24"/>
      <c r="I88" s="23" t="s">
        <v>30</v>
      </c>
      <c r="J88" s="24"/>
    </row>
    <row r="89" spans="1:10" ht="15.75" x14ac:dyDescent="0.25">
      <c r="B89" s="22" t="s">
        <v>57</v>
      </c>
      <c r="C89" s="20" t="s">
        <v>412</v>
      </c>
      <c r="D89" s="44">
        <v>714.83930999999973</v>
      </c>
      <c r="E89" s="44">
        <v>595.69942499999979</v>
      </c>
      <c r="F89" s="90"/>
      <c r="G89" s="25"/>
      <c r="H89" s="24"/>
      <c r="I89" s="24"/>
      <c r="J89" s="23" t="s">
        <v>30</v>
      </c>
    </row>
    <row r="90" spans="1:10" ht="15.75" x14ac:dyDescent="0.25">
      <c r="B90" s="22" t="s">
        <v>58</v>
      </c>
      <c r="C90" s="20" t="s">
        <v>413</v>
      </c>
      <c r="D90" s="44">
        <v>728.63792999999976</v>
      </c>
      <c r="E90" s="44">
        <v>607.19827499999985</v>
      </c>
      <c r="F90" s="90"/>
      <c r="G90" s="25"/>
      <c r="H90" s="24"/>
      <c r="I90" s="24"/>
      <c r="J90" s="23" t="s">
        <v>30</v>
      </c>
    </row>
    <row r="91" spans="1:10" ht="15.75" x14ac:dyDescent="0.25">
      <c r="B91" s="22" t="s">
        <v>59</v>
      </c>
      <c r="C91" s="20" t="s">
        <v>414</v>
      </c>
      <c r="D91" s="44">
        <v>721.73861999999986</v>
      </c>
      <c r="E91" s="44">
        <v>601.44884999999988</v>
      </c>
      <c r="F91" s="90"/>
      <c r="G91" s="25"/>
      <c r="H91" s="24"/>
      <c r="I91" s="24"/>
      <c r="J91" s="23" t="s">
        <v>30</v>
      </c>
    </row>
    <row r="92" spans="1:10" ht="15.75" x14ac:dyDescent="0.25">
      <c r="A92" s="68" t="s">
        <v>217</v>
      </c>
      <c r="B92" s="69" t="s">
        <v>220</v>
      </c>
      <c r="C92" s="71" t="s">
        <v>415</v>
      </c>
      <c r="D92" s="44">
        <v>728.63792999999976</v>
      </c>
      <c r="E92" s="44">
        <v>607.19827499999985</v>
      </c>
      <c r="F92" s="90"/>
      <c r="G92" s="25"/>
      <c r="H92" s="24"/>
      <c r="I92" s="24"/>
      <c r="J92" s="23" t="s">
        <v>30</v>
      </c>
    </row>
    <row r="93" spans="1:10" ht="15.75" x14ac:dyDescent="0.25">
      <c r="B93" s="22" t="s">
        <v>110</v>
      </c>
      <c r="C93" s="20" t="s">
        <v>328</v>
      </c>
      <c r="D93" s="44">
        <v>331.19792999999999</v>
      </c>
      <c r="E93" s="44">
        <v>275.99827499999998</v>
      </c>
      <c r="F93" s="90"/>
      <c r="G93" s="25"/>
      <c r="H93" s="23" t="s">
        <v>30</v>
      </c>
      <c r="I93" s="23" t="s">
        <v>30</v>
      </c>
      <c r="J93" s="23" t="s">
        <v>30</v>
      </c>
    </row>
    <row r="94" spans="1:10" ht="15.75" x14ac:dyDescent="0.25">
      <c r="B94" s="19" t="s">
        <v>337</v>
      </c>
      <c r="F94" s="90"/>
      <c r="G94" s="26" t="s">
        <v>125</v>
      </c>
      <c r="H94" s="26" t="s">
        <v>139</v>
      </c>
      <c r="I94" s="26" t="s">
        <v>162</v>
      </c>
      <c r="J94" s="26" t="s">
        <v>183</v>
      </c>
    </row>
    <row r="95" spans="1:10" ht="15.75" x14ac:dyDescent="0.25">
      <c r="B95" s="34" t="s">
        <v>61</v>
      </c>
      <c r="C95" s="36" t="s">
        <v>329</v>
      </c>
      <c r="D95" s="44">
        <v>546.4799999999999</v>
      </c>
      <c r="E95" s="44">
        <v>455.39999999999992</v>
      </c>
      <c r="F95" s="90"/>
      <c r="G95" s="25"/>
      <c r="H95" s="23" t="s">
        <v>30</v>
      </c>
      <c r="I95" s="24"/>
      <c r="J95" s="24"/>
    </row>
    <row r="96" spans="1:10" ht="15.75" x14ac:dyDescent="0.25">
      <c r="B96" s="34" t="s">
        <v>62</v>
      </c>
      <c r="C96" s="36" t="s">
        <v>358</v>
      </c>
      <c r="D96" s="44">
        <v>563.04206999999985</v>
      </c>
      <c r="E96" s="44">
        <v>469.2017249999999</v>
      </c>
      <c r="F96" s="90"/>
      <c r="G96" s="25"/>
      <c r="H96" s="24"/>
      <c r="I96" s="23" t="s">
        <v>30</v>
      </c>
      <c r="J96" s="24"/>
    </row>
    <row r="97" spans="2:10" ht="15.75" x14ac:dyDescent="0.25">
      <c r="B97" s="34" t="s">
        <v>63</v>
      </c>
      <c r="C97" s="36" t="s">
        <v>378</v>
      </c>
      <c r="D97" s="44">
        <v>574.07723999999985</v>
      </c>
      <c r="E97" s="44">
        <v>478.39769999999993</v>
      </c>
      <c r="F97" s="90"/>
      <c r="G97" s="25"/>
      <c r="H97" s="24"/>
      <c r="I97" s="24"/>
      <c r="J97" s="23" t="s">
        <v>30</v>
      </c>
    </row>
    <row r="98" spans="2:10" ht="15.75" x14ac:dyDescent="0.25">
      <c r="B98" s="19" t="s">
        <v>312</v>
      </c>
      <c r="F98" s="90"/>
      <c r="G98" s="26" t="s">
        <v>125</v>
      </c>
      <c r="H98" s="26" t="s">
        <v>139</v>
      </c>
      <c r="I98" s="26" t="s">
        <v>162</v>
      </c>
      <c r="J98" s="26" t="s">
        <v>183</v>
      </c>
    </row>
    <row r="99" spans="2:10" ht="15.75" x14ac:dyDescent="0.25">
      <c r="B99" s="8" t="s">
        <v>65</v>
      </c>
      <c r="C99" s="35" t="s">
        <v>299</v>
      </c>
      <c r="D99" s="44">
        <v>33.117929999999994</v>
      </c>
      <c r="E99" s="44">
        <v>27.598274999999994</v>
      </c>
      <c r="F99" s="90"/>
      <c r="G99" s="23" t="s">
        <v>30</v>
      </c>
      <c r="H99" s="24"/>
      <c r="I99" s="24"/>
      <c r="J99" s="24"/>
    </row>
    <row r="100" spans="2:10" ht="15.75" x14ac:dyDescent="0.25">
      <c r="B100" s="8" t="s">
        <v>66</v>
      </c>
      <c r="C100" s="35" t="s">
        <v>330</v>
      </c>
      <c r="D100" s="44">
        <v>34.502759999999995</v>
      </c>
      <c r="E100" s="44">
        <v>28.752299999999998</v>
      </c>
      <c r="F100" s="90"/>
      <c r="G100" s="25"/>
      <c r="H100" s="23" t="s">
        <v>30</v>
      </c>
      <c r="I100" s="24"/>
      <c r="J100" s="24"/>
    </row>
    <row r="101" spans="2:10" ht="15.75" x14ac:dyDescent="0.25">
      <c r="B101" s="8" t="s">
        <v>67</v>
      </c>
      <c r="C101" s="37" t="s">
        <v>300</v>
      </c>
      <c r="D101" s="44">
        <v>42.091379999999987</v>
      </c>
      <c r="E101" s="44">
        <v>35.076149999999991</v>
      </c>
      <c r="F101" s="90"/>
      <c r="G101" s="23" t="s">
        <v>30</v>
      </c>
      <c r="H101" s="24"/>
      <c r="I101" s="24"/>
      <c r="J101" s="24"/>
    </row>
    <row r="102" spans="2:10" ht="15.75" x14ac:dyDescent="0.25">
      <c r="B102" s="8" t="s">
        <v>68</v>
      </c>
      <c r="C102" s="37" t="s">
        <v>331</v>
      </c>
      <c r="D102" s="44">
        <v>43.469999999999992</v>
      </c>
      <c r="E102" s="44">
        <v>36.224999999999994</v>
      </c>
      <c r="F102" s="90"/>
      <c r="G102" s="25"/>
      <c r="H102" s="23" t="s">
        <v>30</v>
      </c>
      <c r="I102" s="24"/>
      <c r="J102" s="24"/>
    </row>
    <row r="103" spans="2:10" ht="15.75" x14ac:dyDescent="0.25">
      <c r="B103" s="19" t="s">
        <v>313</v>
      </c>
      <c r="F103" s="90"/>
      <c r="G103" s="26" t="s">
        <v>125</v>
      </c>
      <c r="H103" s="26" t="s">
        <v>139</v>
      </c>
      <c r="I103" s="26" t="s">
        <v>162</v>
      </c>
      <c r="J103" s="26" t="s">
        <v>183</v>
      </c>
    </row>
    <row r="104" spans="2:10" ht="15.75" x14ac:dyDescent="0.25">
      <c r="B104" s="32" t="s">
        <v>72</v>
      </c>
      <c r="C104" s="33" t="s">
        <v>301</v>
      </c>
      <c r="D104" s="44">
        <v>300.83723999999995</v>
      </c>
      <c r="E104" s="44">
        <v>250.69769999999997</v>
      </c>
      <c r="F104" s="90"/>
      <c r="G104" s="23" t="s">
        <v>30</v>
      </c>
      <c r="H104" s="24"/>
      <c r="I104" s="24"/>
      <c r="J104" s="24"/>
    </row>
    <row r="105" spans="2:10" ht="15.75" x14ac:dyDescent="0.25">
      <c r="B105" s="32" t="s">
        <v>73</v>
      </c>
      <c r="C105" s="33" t="s">
        <v>302</v>
      </c>
      <c r="D105" s="44">
        <v>310.49999999999994</v>
      </c>
      <c r="E105" s="44">
        <v>258.74999999999994</v>
      </c>
      <c r="F105" s="90"/>
      <c r="G105" s="23" t="s">
        <v>30</v>
      </c>
      <c r="H105" s="24"/>
      <c r="I105" s="24"/>
      <c r="J105" s="24"/>
    </row>
    <row r="106" spans="2:10" ht="15.75" x14ac:dyDescent="0.25">
      <c r="B106" s="32" t="s">
        <v>74</v>
      </c>
      <c r="C106" s="33" t="s">
        <v>332</v>
      </c>
      <c r="D106" s="44">
        <v>318.77793000000003</v>
      </c>
      <c r="E106" s="44">
        <v>265.64827500000001</v>
      </c>
      <c r="F106" s="90"/>
      <c r="G106" s="25"/>
      <c r="H106" s="23" t="s">
        <v>30</v>
      </c>
      <c r="I106" s="24"/>
      <c r="J106" s="24"/>
    </row>
    <row r="107" spans="2:10" ht="15.75" x14ac:dyDescent="0.25">
      <c r="B107" s="32" t="s">
        <v>75</v>
      </c>
      <c r="C107" s="33" t="s">
        <v>333</v>
      </c>
      <c r="D107" s="44">
        <v>331.19792999999999</v>
      </c>
      <c r="E107" s="44">
        <v>275.99827499999998</v>
      </c>
      <c r="F107" s="90"/>
      <c r="G107" s="25"/>
      <c r="H107" s="23" t="s">
        <v>30</v>
      </c>
      <c r="I107" s="24"/>
      <c r="J107" s="24"/>
    </row>
    <row r="108" spans="2:10" ht="15.75" x14ac:dyDescent="0.25">
      <c r="B108" s="32" t="s">
        <v>76</v>
      </c>
      <c r="C108" s="33" t="s">
        <v>334</v>
      </c>
      <c r="D108" s="44">
        <v>338.09723999999994</v>
      </c>
      <c r="E108" s="44">
        <v>281.74769999999995</v>
      </c>
      <c r="F108" s="90"/>
      <c r="G108" s="25"/>
      <c r="H108" s="23" t="s">
        <v>30</v>
      </c>
      <c r="I108" s="24"/>
      <c r="J108" s="24"/>
    </row>
    <row r="109" spans="2:10" ht="15.75" x14ac:dyDescent="0.25">
      <c r="B109" s="32" t="s">
        <v>77</v>
      </c>
      <c r="C109" s="33" t="s">
        <v>335</v>
      </c>
      <c r="D109" s="44">
        <v>338.09723999999994</v>
      </c>
      <c r="E109" s="44">
        <v>281.74769999999995</v>
      </c>
      <c r="F109" s="90"/>
      <c r="G109" s="25"/>
      <c r="H109" s="23" t="s">
        <v>30</v>
      </c>
      <c r="I109" s="24"/>
      <c r="J109" s="24"/>
    </row>
    <row r="110" spans="2:10" ht="15.75" x14ac:dyDescent="0.25">
      <c r="B110" s="32" t="s">
        <v>78</v>
      </c>
      <c r="C110" s="33" t="s">
        <v>362</v>
      </c>
      <c r="D110" s="44">
        <v>369.84275999999988</v>
      </c>
      <c r="E110" s="44">
        <v>308.20229999999992</v>
      </c>
      <c r="F110" s="90"/>
      <c r="G110" s="25"/>
      <c r="H110" s="24"/>
      <c r="I110" s="23" t="s">
        <v>30</v>
      </c>
      <c r="J110" s="24"/>
    </row>
    <row r="111" spans="2:10" ht="15.75" x14ac:dyDescent="0.25">
      <c r="B111" s="32" t="s">
        <v>79</v>
      </c>
      <c r="C111" s="33" t="s">
        <v>363</v>
      </c>
      <c r="D111" s="44">
        <v>386.39861999999994</v>
      </c>
      <c r="E111" s="44">
        <v>321.99884999999995</v>
      </c>
      <c r="F111" s="90"/>
      <c r="G111" s="25"/>
      <c r="H111" s="24"/>
      <c r="I111" s="23" t="s">
        <v>30</v>
      </c>
      <c r="J111" s="24"/>
    </row>
    <row r="112" spans="2:10" ht="15.75" x14ac:dyDescent="0.25">
      <c r="B112" s="32" t="s">
        <v>80</v>
      </c>
      <c r="C112" s="33" t="s">
        <v>364</v>
      </c>
      <c r="D112" s="44">
        <v>375.35723999999993</v>
      </c>
      <c r="E112" s="44">
        <v>312.79769999999996</v>
      </c>
      <c r="F112" s="90"/>
      <c r="G112" s="25"/>
      <c r="H112" s="24"/>
      <c r="I112" s="23" t="s">
        <v>30</v>
      </c>
      <c r="J112" s="24"/>
    </row>
    <row r="113" spans="1:10" ht="15.75" x14ac:dyDescent="0.25">
      <c r="B113" s="32" t="s">
        <v>81</v>
      </c>
      <c r="C113" s="33" t="s">
        <v>365</v>
      </c>
      <c r="D113" s="44">
        <v>375.35723999999993</v>
      </c>
      <c r="E113" s="44">
        <v>312.79769999999996</v>
      </c>
      <c r="F113" s="90"/>
      <c r="G113" s="25"/>
      <c r="H113" s="24"/>
      <c r="I113" s="23" t="s">
        <v>30</v>
      </c>
      <c r="J113" s="24"/>
    </row>
    <row r="114" spans="1:10" ht="15.75" x14ac:dyDescent="0.25">
      <c r="B114" s="32" t="s">
        <v>82</v>
      </c>
      <c r="C114" s="33" t="s">
        <v>383</v>
      </c>
      <c r="D114" s="44">
        <v>385.01999999999992</v>
      </c>
      <c r="E114" s="44">
        <v>320.84999999999997</v>
      </c>
      <c r="F114" s="90"/>
      <c r="G114" s="25"/>
      <c r="H114" s="24"/>
      <c r="I114" s="24"/>
      <c r="J114" s="23" t="s">
        <v>30</v>
      </c>
    </row>
    <row r="115" spans="1:10" ht="15.75" x14ac:dyDescent="0.25">
      <c r="B115" s="32" t="s">
        <v>83</v>
      </c>
      <c r="C115" s="33" t="s">
        <v>401</v>
      </c>
      <c r="D115" s="44">
        <v>385.01999999999992</v>
      </c>
      <c r="E115" s="44">
        <v>320.84999999999997</v>
      </c>
      <c r="F115" s="90"/>
      <c r="G115" s="25"/>
      <c r="H115" s="24"/>
      <c r="I115" s="24"/>
      <c r="J115" s="23" t="s">
        <v>30</v>
      </c>
    </row>
    <row r="116" spans="1:10" ht="15.75" x14ac:dyDescent="0.25">
      <c r="B116" s="32" t="s">
        <v>84</v>
      </c>
      <c r="C116" s="33" t="s">
        <v>402</v>
      </c>
      <c r="D116" s="44">
        <v>385.01999999999992</v>
      </c>
      <c r="E116" s="44">
        <v>320.84999999999997</v>
      </c>
      <c r="F116" s="90"/>
      <c r="G116" s="25"/>
      <c r="H116" s="24"/>
      <c r="I116" s="24"/>
      <c r="J116" s="23" t="s">
        <v>30</v>
      </c>
    </row>
    <row r="117" spans="1:10" ht="15.75" x14ac:dyDescent="0.25">
      <c r="B117" s="32" t="s">
        <v>85</v>
      </c>
      <c r="C117" s="33" t="s">
        <v>403</v>
      </c>
      <c r="D117" s="44">
        <v>385.01999999999992</v>
      </c>
      <c r="E117" s="44">
        <v>320.84999999999997</v>
      </c>
      <c r="F117" s="90"/>
      <c r="G117" s="25"/>
      <c r="H117" s="24"/>
      <c r="I117" s="24"/>
      <c r="J117" s="23" t="s">
        <v>30</v>
      </c>
    </row>
    <row r="118" spans="1:10" ht="15.75" x14ac:dyDescent="0.25">
      <c r="A118" s="68" t="s">
        <v>217</v>
      </c>
      <c r="B118" s="69" t="s">
        <v>222</v>
      </c>
      <c r="C118" s="71" t="s">
        <v>404</v>
      </c>
      <c r="D118" s="44">
        <v>403.64999999999986</v>
      </c>
      <c r="E118" s="44">
        <v>336.37499999999989</v>
      </c>
      <c r="F118" s="90"/>
      <c r="G118" s="25"/>
      <c r="H118" s="24"/>
      <c r="I118" s="24"/>
      <c r="J118" s="23" t="s">
        <v>30</v>
      </c>
    </row>
    <row r="119" spans="1:10" ht="15.75" x14ac:dyDescent="0.25">
      <c r="B119" s="32" t="s">
        <v>70</v>
      </c>
      <c r="C119" s="33" t="s">
        <v>303</v>
      </c>
      <c r="D119" s="44">
        <v>34.502759999999995</v>
      </c>
      <c r="E119" s="44">
        <v>28.752299999999998</v>
      </c>
      <c r="F119" s="90"/>
      <c r="G119" s="23" t="s">
        <v>30</v>
      </c>
      <c r="H119" s="24"/>
      <c r="I119" s="24"/>
      <c r="J119" s="24"/>
    </row>
    <row r="120" spans="1:10" ht="15.75" x14ac:dyDescent="0.25">
      <c r="B120" s="32" t="s">
        <v>71</v>
      </c>
      <c r="C120" s="33" t="s">
        <v>336</v>
      </c>
      <c r="D120" s="44">
        <v>34.502759999999995</v>
      </c>
      <c r="E120" s="44">
        <v>28.752299999999998</v>
      </c>
      <c r="F120" s="90"/>
      <c r="G120" s="25"/>
      <c r="H120" s="23" t="s">
        <v>30</v>
      </c>
      <c r="I120" s="24"/>
      <c r="J120" s="24"/>
    </row>
  </sheetData>
  <mergeCells count="1">
    <mergeCell ref="G11:J11"/>
  </mergeCells>
  <conditionalFormatting sqref="B1">
    <cfRule type="duplicateValues" dxfId="80" priority="1"/>
  </conditionalFormatting>
  <conditionalFormatting sqref="B2:B1048576">
    <cfRule type="duplicateValues" dxfId="79" priority="11"/>
  </conditionalFormatting>
  <conditionalFormatting sqref="B13:B21">
    <cfRule type="duplicateValues" dxfId="78" priority="9"/>
  </conditionalFormatting>
  <conditionalFormatting sqref="B59:B63">
    <cfRule type="duplicateValues" dxfId="77" priority="12"/>
  </conditionalFormatting>
  <conditionalFormatting sqref="B65:B70">
    <cfRule type="duplicateValues" dxfId="76" priority="10"/>
  </conditionalFormatting>
  <conditionalFormatting sqref="B72">
    <cfRule type="duplicateValues" dxfId="75" priority="2"/>
    <cfRule type="duplicateValues" dxfId="74" priority="3"/>
    <cfRule type="duplicateValues" dxfId="73" priority="4"/>
    <cfRule type="duplicateValues" dxfId="72" priority="5"/>
  </conditionalFormatting>
  <conditionalFormatting sqref="B72:B80">
    <cfRule type="duplicateValues" dxfId="71" priority="13"/>
  </conditionalFormatting>
  <conditionalFormatting sqref="B74:B80">
    <cfRule type="duplicateValues" dxfId="70" priority="7"/>
  </conditionalFormatting>
  <conditionalFormatting sqref="B75:B80">
    <cfRule type="duplicateValues" dxfId="69" priority="6"/>
  </conditionalFormatting>
  <conditionalFormatting sqref="B99:B102">
    <cfRule type="duplicateValues" dxfId="68" priority="8"/>
  </conditionalFormatting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91FE1-27B7-49DD-8108-169478B7262E}">
  <sheetPr>
    <tabColor theme="0" tint="-0.499984740745262"/>
  </sheetPr>
  <dimension ref="A1:N42"/>
  <sheetViews>
    <sheetView workbookViewId="0">
      <selection activeCell="B1" sqref="B1"/>
    </sheetView>
  </sheetViews>
  <sheetFormatPr defaultColWidth="9.140625" defaultRowHeight="15" outlineLevelCol="1" x14ac:dyDescent="0.25"/>
  <cols>
    <col min="1" max="1" width="6.42578125" customWidth="1"/>
    <col min="2" max="2" width="10.85546875" customWidth="1"/>
    <col min="3" max="3" width="111.140625" customWidth="1"/>
    <col min="4" max="4" width="17.28515625" customWidth="1"/>
    <col min="5" max="6" width="13.85546875" customWidth="1"/>
    <col min="7" max="7" width="24.42578125" bestFit="1" customWidth="1"/>
    <col min="8" max="8" width="28.7109375" bestFit="1" customWidth="1" outlineLevel="1"/>
    <col min="9" max="9" width="46.85546875" bestFit="1" customWidth="1" outlineLevel="1"/>
    <col min="10" max="11" width="3.28515625" customWidth="1"/>
    <col min="12" max="12" width="3.42578125" customWidth="1"/>
    <col min="13" max="13" width="19.42578125" customWidth="1"/>
    <col min="14" max="14" width="24.28515625" customWidth="1"/>
    <col min="87" max="87" width="3.28515625" customWidth="1"/>
    <col min="88" max="88" width="8.140625" customWidth="1"/>
    <col min="89" max="89" width="20.28515625" customWidth="1"/>
    <col min="90" max="90" width="37.7109375" customWidth="1"/>
    <col min="91" max="91" width="13" customWidth="1"/>
    <col min="92" max="92" width="15" customWidth="1"/>
    <col min="93" max="94" width="9.140625" customWidth="1"/>
    <col min="102" max="102" width="5.28515625" customWidth="1"/>
    <col min="103" max="103" width="8.42578125" customWidth="1"/>
    <col min="108" max="108" width="2.42578125" customWidth="1"/>
    <col min="109" max="109" width="12.7109375" customWidth="1"/>
  </cols>
  <sheetData>
    <row r="1" spans="2:14" s="1" customFormat="1" ht="24" thickBot="1" x14ac:dyDescent="0.4">
      <c r="B1" s="27" t="s">
        <v>456</v>
      </c>
      <c r="C1" s="28"/>
      <c r="D1" s="54"/>
    </row>
    <row r="2" spans="2:14" s="1" customFormat="1" ht="33.75" x14ac:dyDescent="0.5">
      <c r="B2" s="18" t="s">
        <v>400</v>
      </c>
      <c r="C2" s="2"/>
      <c r="D2" s="49"/>
      <c r="E2" s="52"/>
      <c r="F2" s="39"/>
    </row>
    <row r="3" spans="2:14" s="1" customFormat="1" ht="12.75" x14ac:dyDescent="0.2">
      <c r="B3" s="3"/>
      <c r="D3" s="40"/>
      <c r="E3" s="48"/>
      <c r="F3" s="40"/>
    </row>
    <row r="4" spans="2:14" s="4" customFormat="1" ht="12.75" x14ac:dyDescent="0.2">
      <c r="B4" s="12" t="s">
        <v>388</v>
      </c>
      <c r="C4" s="13" t="s">
        <v>389</v>
      </c>
      <c r="D4" s="41" t="s">
        <v>390</v>
      </c>
      <c r="E4" s="41" t="s">
        <v>391</v>
      </c>
      <c r="F4" s="41" t="s">
        <v>392</v>
      </c>
      <c r="G4" s="94" t="s">
        <v>393</v>
      </c>
      <c r="H4" s="95" t="s">
        <v>394</v>
      </c>
      <c r="I4" s="95" t="s">
        <v>395</v>
      </c>
    </row>
    <row r="5" spans="2:14" s="4" customFormat="1" ht="12.75" x14ac:dyDescent="0.2">
      <c r="B5" s="14"/>
      <c r="C5" s="15"/>
      <c r="D5" s="42" t="s">
        <v>241</v>
      </c>
      <c r="E5" s="42" t="s">
        <v>396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14" s="5" customFormat="1" ht="15.75" x14ac:dyDescent="0.25">
      <c r="B6" s="17" t="s">
        <v>304</v>
      </c>
      <c r="C6" s="6"/>
      <c r="D6" s="6"/>
      <c r="E6" s="43"/>
      <c r="F6" s="6"/>
      <c r="H6" s="7"/>
    </row>
    <row r="7" spans="2:14" s="7" customFormat="1" ht="15.75" x14ac:dyDescent="0.25">
      <c r="B7" s="8" t="s">
        <v>4</v>
      </c>
      <c r="C7" s="9" t="s">
        <v>285</v>
      </c>
      <c r="D7" s="44">
        <f>VLOOKUP(B7,PRICE!$B$7:$E$120,4,FALSE)</f>
        <v>4270.9274999999989</v>
      </c>
      <c r="E7" s="51">
        <v>1</v>
      </c>
      <c r="F7" s="45">
        <f>D7*E7</f>
        <v>4270.9274999999989</v>
      </c>
      <c r="G7" s="97">
        <f>F7*1.2</f>
        <v>5125.1129999999985</v>
      </c>
      <c r="H7" s="96">
        <f>SUM(F10:F39)*1.2</f>
        <v>0</v>
      </c>
      <c r="I7" s="97">
        <f>G7+H7+F41</f>
        <v>5552.2057499999983</v>
      </c>
    </row>
    <row r="8" spans="2:14" s="1" customFormat="1" ht="20.25" x14ac:dyDescent="0.3">
      <c r="B8" s="50" t="s">
        <v>305</v>
      </c>
      <c r="C8" s="2"/>
      <c r="D8" s="11"/>
      <c r="E8" s="11"/>
      <c r="F8" s="11"/>
      <c r="G8" s="11"/>
      <c r="H8"/>
      <c r="I8"/>
      <c r="M8" s="102" t="s">
        <v>121</v>
      </c>
      <c r="N8" s="99"/>
    </row>
    <row r="9" spans="2:14" s="1" customFormat="1" ht="15.75" x14ac:dyDescent="0.25">
      <c r="B9" s="19" t="s">
        <v>306</v>
      </c>
      <c r="C9"/>
      <c r="D9" s="16"/>
      <c r="E9" s="53"/>
      <c r="F9" s="16"/>
      <c r="G9" s="16"/>
      <c r="H9"/>
      <c r="I9"/>
      <c r="M9" s="26" t="s">
        <v>122</v>
      </c>
      <c r="N9" s="26" t="s">
        <v>123</v>
      </c>
    </row>
    <row r="10" spans="2:14" s="1" customFormat="1" ht="15.75" x14ac:dyDescent="0.25">
      <c r="B10" s="8" t="s">
        <v>86</v>
      </c>
      <c r="C10" s="10" t="s">
        <v>286</v>
      </c>
      <c r="D10" s="44">
        <f>VLOOKUP(B10,PRICE!$B$7:$E$120,4,FALSE)</f>
        <v>46.000574999999991</v>
      </c>
      <c r="E10" s="51">
        <v>0</v>
      </c>
      <c r="F10" s="45">
        <f>D10*E10</f>
        <v>0</v>
      </c>
      <c r="G10" s="16"/>
      <c r="H10"/>
      <c r="I10"/>
      <c r="M10" s="23" t="s">
        <v>30</v>
      </c>
      <c r="N10" s="23" t="s">
        <v>30</v>
      </c>
    </row>
    <row r="11" spans="2:14" s="1" customFormat="1" ht="15.75" x14ac:dyDescent="0.25">
      <c r="B11" s="8" t="s">
        <v>106</v>
      </c>
      <c r="C11" s="10" t="s">
        <v>287</v>
      </c>
      <c r="D11" s="44">
        <f>VLOOKUP(B11,PRICE!$B$7:$E$120,4,FALSE)</f>
        <v>46.000574999999991</v>
      </c>
      <c r="E11" s="51">
        <v>0</v>
      </c>
      <c r="F11" s="45">
        <f>D11*E11</f>
        <v>0</v>
      </c>
      <c r="G11" s="16"/>
      <c r="H11"/>
      <c r="I11"/>
      <c r="M11" s="23" t="s">
        <v>30</v>
      </c>
      <c r="N11" s="23" t="s">
        <v>30</v>
      </c>
    </row>
    <row r="12" spans="2:14" s="1" customFormat="1" ht="15.75" x14ac:dyDescent="0.25">
      <c r="B12" s="8" t="s">
        <v>11</v>
      </c>
      <c r="C12" s="10" t="s">
        <v>288</v>
      </c>
      <c r="D12" s="44">
        <f>VLOOKUP(B12,PRICE!$B$7:$E$120,4,FALSE)</f>
        <v>299.00114999999994</v>
      </c>
      <c r="E12" s="51">
        <v>0</v>
      </c>
      <c r="F12" s="45">
        <f>D12*E12</f>
        <v>0</v>
      </c>
      <c r="G12" s="16"/>
      <c r="H12"/>
      <c r="I12"/>
      <c r="M12" s="23" t="s">
        <v>30</v>
      </c>
      <c r="N12" s="23" t="s">
        <v>30</v>
      </c>
    </row>
    <row r="13" spans="2:14" ht="15.75" x14ac:dyDescent="0.25">
      <c r="B13" s="19" t="s">
        <v>307</v>
      </c>
    </row>
    <row r="14" spans="2:14" ht="15.75" x14ac:dyDescent="0.25">
      <c r="B14" s="22" t="s">
        <v>17</v>
      </c>
      <c r="C14" s="33" t="s">
        <v>289</v>
      </c>
      <c r="D14" s="44">
        <f>VLOOKUP(B14,PRICE!$B$7:$E$120,4,FALSE)</f>
        <v>328.90229999999991</v>
      </c>
      <c r="E14" s="51">
        <v>0</v>
      </c>
      <c r="F14" s="45">
        <f>D14*E14</f>
        <v>0</v>
      </c>
      <c r="M14" s="24"/>
      <c r="N14" s="23" t="s">
        <v>30</v>
      </c>
    </row>
    <row r="15" spans="2:14" ht="15.75" x14ac:dyDescent="0.25">
      <c r="B15" s="22" t="s">
        <v>18</v>
      </c>
      <c r="C15" s="21" t="s">
        <v>290</v>
      </c>
      <c r="D15" s="44">
        <f>VLOOKUP(B15,PRICE!$B$7:$E$120,4,FALSE)</f>
        <v>474.95114999999987</v>
      </c>
      <c r="E15" s="51">
        <v>0</v>
      </c>
      <c r="F15" s="45">
        <f>D15*E15</f>
        <v>0</v>
      </c>
      <c r="M15" s="24"/>
      <c r="N15" s="23" t="s">
        <v>30</v>
      </c>
    </row>
    <row r="16" spans="2:14" ht="15.75" x14ac:dyDescent="0.25">
      <c r="B16" s="22" t="s">
        <v>39</v>
      </c>
      <c r="C16" s="21" t="s">
        <v>291</v>
      </c>
      <c r="D16" s="44">
        <f>VLOOKUP(B16,PRICE!$B$7:$E$120,4,FALSE)</f>
        <v>244.94827499999997</v>
      </c>
      <c r="E16" s="51">
        <v>0</v>
      </c>
      <c r="F16" s="45">
        <f>D16*E16</f>
        <v>0</v>
      </c>
      <c r="M16" s="24"/>
      <c r="N16" s="23" t="s">
        <v>30</v>
      </c>
    </row>
    <row r="17" spans="1:14" ht="15.75" x14ac:dyDescent="0.25">
      <c r="B17" s="19" t="s">
        <v>308</v>
      </c>
    </row>
    <row r="18" spans="1:14" ht="15.75" x14ac:dyDescent="0.25">
      <c r="B18" s="22" t="s">
        <v>33</v>
      </c>
      <c r="C18" s="33" t="s">
        <v>292</v>
      </c>
      <c r="D18" s="44">
        <f>VLOOKUP(B18,PRICE!$B$7:$E$120,4,FALSE)</f>
        <v>300.14999999999998</v>
      </c>
      <c r="E18" s="51">
        <v>0</v>
      </c>
      <c r="F18" s="45">
        <f t="shared" ref="F18:F24" si="0">D18*E18</f>
        <v>0</v>
      </c>
      <c r="M18" s="23" t="s">
        <v>30</v>
      </c>
      <c r="N18" s="23" t="s">
        <v>30</v>
      </c>
    </row>
    <row r="19" spans="1:14" ht="15.75" x14ac:dyDescent="0.25">
      <c r="B19" s="22" t="s">
        <v>46</v>
      </c>
      <c r="C19" s="33" t="s">
        <v>293</v>
      </c>
      <c r="D19" s="44">
        <f>VLOOKUP(B19,PRICE!$B$7:$E$120,4,FALSE)</f>
        <v>46.40422499999999</v>
      </c>
      <c r="E19" s="51">
        <v>0</v>
      </c>
      <c r="F19" s="45">
        <f t="shared" si="0"/>
        <v>0</v>
      </c>
      <c r="M19" s="23" t="s">
        <v>30</v>
      </c>
      <c r="N19" s="23" t="s">
        <v>30</v>
      </c>
    </row>
    <row r="20" spans="1:14" ht="15.75" x14ac:dyDescent="0.25">
      <c r="A20" s="68" t="s">
        <v>217</v>
      </c>
      <c r="B20" s="69" t="s">
        <v>201</v>
      </c>
      <c r="C20" s="71" t="s">
        <v>351</v>
      </c>
      <c r="D20" s="44">
        <f>VLOOKUP(B20,PRICE!$B$7:$E$120,4,FALSE)</f>
        <v>206.99999999999994</v>
      </c>
      <c r="E20" s="51">
        <v>0</v>
      </c>
      <c r="F20" s="45">
        <f t="shared" si="0"/>
        <v>0</v>
      </c>
      <c r="M20" s="23" t="s">
        <v>30</v>
      </c>
      <c r="N20" s="23" t="s">
        <v>30</v>
      </c>
    </row>
    <row r="21" spans="1:14" ht="15.75" x14ac:dyDescent="0.25">
      <c r="B21" s="22" t="s">
        <v>48</v>
      </c>
      <c r="C21" s="33" t="s">
        <v>352</v>
      </c>
      <c r="D21" s="44">
        <f>VLOOKUP(B21,PRICE!$B$7:$E$120,4,FALSE)</f>
        <v>258.74999999999994</v>
      </c>
      <c r="E21" s="51">
        <v>0</v>
      </c>
      <c r="F21" s="45">
        <f t="shared" si="0"/>
        <v>0</v>
      </c>
      <c r="M21" s="23" t="s">
        <v>30</v>
      </c>
      <c r="N21" s="23" t="s">
        <v>30</v>
      </c>
    </row>
    <row r="22" spans="1:14" ht="15.75" x14ac:dyDescent="0.25">
      <c r="A22" s="68" t="s">
        <v>217</v>
      </c>
      <c r="B22" s="69" t="s">
        <v>203</v>
      </c>
      <c r="C22" s="71" t="s">
        <v>353</v>
      </c>
      <c r="D22" s="44">
        <f>VLOOKUP(B22,PRICE!$B$7:$E$120,4,FALSE)</f>
        <v>489.03749999999991</v>
      </c>
      <c r="E22" s="51">
        <v>0</v>
      </c>
      <c r="F22" s="45">
        <f t="shared" si="0"/>
        <v>0</v>
      </c>
      <c r="M22" s="23" t="s">
        <v>30</v>
      </c>
      <c r="N22" s="23" t="s">
        <v>30</v>
      </c>
    </row>
    <row r="23" spans="1:14" ht="15.75" x14ac:dyDescent="0.25">
      <c r="A23" s="68" t="s">
        <v>217</v>
      </c>
      <c r="B23" s="69" t="s">
        <v>202</v>
      </c>
      <c r="C23" s="71" t="s">
        <v>354</v>
      </c>
      <c r="D23" s="44">
        <f>VLOOKUP(B23,PRICE!$B$7:$E$120,4,FALSE)</f>
        <v>638.24827499999981</v>
      </c>
      <c r="E23" s="51">
        <v>0</v>
      </c>
      <c r="F23" s="45">
        <f t="shared" si="0"/>
        <v>0</v>
      </c>
      <c r="M23" s="23" t="s">
        <v>30</v>
      </c>
      <c r="N23" s="23" t="s">
        <v>30</v>
      </c>
    </row>
    <row r="24" spans="1:14" ht="15.75" x14ac:dyDescent="0.25">
      <c r="A24" s="68" t="s">
        <v>217</v>
      </c>
      <c r="B24" s="69" t="s">
        <v>204</v>
      </c>
      <c r="C24" s="71" t="s">
        <v>355</v>
      </c>
      <c r="D24" s="44">
        <f>VLOOKUP(B24,PRICE!$B$7:$E$120,4,FALSE)</f>
        <v>868.25114999999983</v>
      </c>
      <c r="E24" s="51">
        <v>0</v>
      </c>
      <c r="F24" s="45">
        <f t="shared" si="0"/>
        <v>0</v>
      </c>
      <c r="M24" s="23" t="s">
        <v>30</v>
      </c>
      <c r="N24" s="23" t="s">
        <v>30</v>
      </c>
    </row>
    <row r="25" spans="1:14" ht="15.75" x14ac:dyDescent="0.25">
      <c r="B25" s="19" t="s">
        <v>309</v>
      </c>
    </row>
    <row r="26" spans="1:14" ht="15.75" x14ac:dyDescent="0.25">
      <c r="B26" s="22" t="s">
        <v>92</v>
      </c>
      <c r="C26" s="21" t="s">
        <v>294</v>
      </c>
      <c r="D26" s="44">
        <f>VLOOKUP(B26,PRICE!$B$7:$E$120,4,FALSE)</f>
        <v>439.30057499999987</v>
      </c>
      <c r="E26" s="51">
        <v>0</v>
      </c>
      <c r="F26" s="45">
        <f>D26*E26</f>
        <v>0</v>
      </c>
      <c r="M26" s="23" t="s">
        <v>30</v>
      </c>
      <c r="N26" s="23" t="s">
        <v>30</v>
      </c>
    </row>
    <row r="27" spans="1:14" ht="15.75" x14ac:dyDescent="0.25">
      <c r="B27" s="22" t="s">
        <v>103</v>
      </c>
      <c r="C27" s="21" t="s">
        <v>295</v>
      </c>
      <c r="D27" s="44">
        <f>VLOOKUP(B27,PRICE!$B$7:$E$120,4,FALSE)</f>
        <v>275.99827499999998</v>
      </c>
      <c r="E27" s="51">
        <v>0</v>
      </c>
      <c r="F27" s="45">
        <f>D27*E27</f>
        <v>0</v>
      </c>
      <c r="M27" s="23" t="s">
        <v>30</v>
      </c>
      <c r="N27" s="23" t="s">
        <v>30</v>
      </c>
    </row>
    <row r="28" spans="1:14" ht="15.75" x14ac:dyDescent="0.25">
      <c r="B28" s="19" t="s">
        <v>310</v>
      </c>
    </row>
    <row r="29" spans="1:14" ht="15.75" x14ac:dyDescent="0.25">
      <c r="B29" s="22" t="s">
        <v>97</v>
      </c>
      <c r="C29" s="21" t="s">
        <v>296</v>
      </c>
      <c r="D29" s="44">
        <f>VLOOKUP(B29,PRICE!$B$7:$E$120,4,FALSE)</f>
        <v>166.74884999999998</v>
      </c>
      <c r="E29" s="51">
        <v>0</v>
      </c>
      <c r="F29" s="45">
        <f>D29*E29</f>
        <v>0</v>
      </c>
      <c r="M29" s="23" t="s">
        <v>30</v>
      </c>
      <c r="N29" s="23" t="s">
        <v>30</v>
      </c>
    </row>
    <row r="30" spans="1:14" ht="15.75" x14ac:dyDescent="0.25">
      <c r="B30" s="22" t="s">
        <v>98</v>
      </c>
      <c r="C30" s="21" t="s">
        <v>297</v>
      </c>
      <c r="D30" s="44">
        <f>VLOOKUP(B30,PRICE!$B$7:$E$120,4,FALSE)</f>
        <v>68.998274999999992</v>
      </c>
      <c r="E30" s="51">
        <v>0</v>
      </c>
      <c r="F30" s="45">
        <f>D30*E30</f>
        <v>0</v>
      </c>
      <c r="M30" s="23" t="s">
        <v>30</v>
      </c>
      <c r="N30" s="23" t="s">
        <v>30</v>
      </c>
    </row>
    <row r="31" spans="1:14" ht="15.75" x14ac:dyDescent="0.25">
      <c r="B31" s="19" t="s">
        <v>311</v>
      </c>
    </row>
    <row r="32" spans="1:14" ht="15.75" x14ac:dyDescent="0.25">
      <c r="B32" s="22" t="s">
        <v>50</v>
      </c>
      <c r="C32" s="20" t="s">
        <v>298</v>
      </c>
      <c r="D32" s="44">
        <f>VLOOKUP(B32,PRICE!$B$7:$E$120,4,FALSE)</f>
        <v>494.50229999999993</v>
      </c>
      <c r="E32" s="51">
        <v>0</v>
      </c>
      <c r="F32" s="45">
        <f>D32*E32</f>
        <v>0</v>
      </c>
      <c r="M32" s="23" t="s">
        <v>30</v>
      </c>
      <c r="N32" s="23" t="s">
        <v>30</v>
      </c>
    </row>
    <row r="33" spans="2:14" ht="15.75" x14ac:dyDescent="0.25">
      <c r="B33" s="19" t="s">
        <v>312</v>
      </c>
    </row>
    <row r="34" spans="2:14" ht="15.75" x14ac:dyDescent="0.25">
      <c r="B34" s="8" t="s">
        <v>65</v>
      </c>
      <c r="C34" s="35" t="s">
        <v>299</v>
      </c>
      <c r="D34" s="44">
        <f>VLOOKUP(B34,PRICE!$B$7:$E$120,4,FALSE)</f>
        <v>27.598274999999994</v>
      </c>
      <c r="E34" s="51">
        <v>0</v>
      </c>
      <c r="F34" s="45">
        <f>D34*E34</f>
        <v>0</v>
      </c>
      <c r="M34" s="23" t="s">
        <v>30</v>
      </c>
      <c r="N34" s="23" t="s">
        <v>30</v>
      </c>
    </row>
    <row r="35" spans="2:14" ht="15.75" x14ac:dyDescent="0.25">
      <c r="B35" s="8" t="s">
        <v>67</v>
      </c>
      <c r="C35" s="37" t="s">
        <v>300</v>
      </c>
      <c r="D35" s="44">
        <f>VLOOKUP(B35,PRICE!$B$7:$E$120,4,FALSE)</f>
        <v>35.076149999999991</v>
      </c>
      <c r="E35" s="51">
        <v>0</v>
      </c>
      <c r="F35" s="45">
        <f>D35*E35</f>
        <v>0</v>
      </c>
      <c r="M35" s="23" t="s">
        <v>30</v>
      </c>
      <c r="N35" s="23" t="s">
        <v>30</v>
      </c>
    </row>
    <row r="36" spans="2:14" ht="15.75" x14ac:dyDescent="0.25">
      <c r="B36" s="19" t="s">
        <v>313</v>
      </c>
    </row>
    <row r="37" spans="2:14" ht="15.75" x14ac:dyDescent="0.25">
      <c r="B37" s="32" t="s">
        <v>72</v>
      </c>
      <c r="C37" s="33" t="s">
        <v>301</v>
      </c>
      <c r="D37" s="44">
        <f>VLOOKUP(B37,PRICE!$B$7:$E$120,4,FALSE)</f>
        <v>250.69769999999997</v>
      </c>
      <c r="E37" s="51">
        <v>0</v>
      </c>
      <c r="F37" s="45">
        <f>D37*E37</f>
        <v>0</v>
      </c>
      <c r="M37" s="23" t="s">
        <v>30</v>
      </c>
      <c r="N37" s="23" t="s">
        <v>30</v>
      </c>
    </row>
    <row r="38" spans="2:14" ht="15.75" x14ac:dyDescent="0.25">
      <c r="B38" s="32" t="s">
        <v>73</v>
      </c>
      <c r="C38" s="33" t="s">
        <v>302</v>
      </c>
      <c r="D38" s="44">
        <f>VLOOKUP(B38,PRICE!$B$7:$E$120,4,FALSE)</f>
        <v>258.74999999999994</v>
      </c>
      <c r="E38" s="51">
        <v>0</v>
      </c>
      <c r="F38" s="45">
        <f>D38*E38</f>
        <v>0</v>
      </c>
      <c r="M38" s="24"/>
      <c r="N38" s="23" t="s">
        <v>30</v>
      </c>
    </row>
    <row r="39" spans="2:14" ht="15.75" x14ac:dyDescent="0.25">
      <c r="B39" s="32" t="s">
        <v>70</v>
      </c>
      <c r="C39" s="33" t="s">
        <v>303</v>
      </c>
      <c r="D39" s="44">
        <f>VLOOKUP(B39,PRICE!$B$7:$E$120,4,FALSE)</f>
        <v>28.752299999999998</v>
      </c>
      <c r="E39" s="51">
        <v>0</v>
      </c>
      <c r="F39" s="45">
        <f>D39*E39</f>
        <v>0</v>
      </c>
      <c r="M39" s="24"/>
      <c r="N39" s="23" t="s">
        <v>30</v>
      </c>
    </row>
    <row r="40" spans="2:14" ht="15.75" x14ac:dyDescent="0.25">
      <c r="D40" s="100" t="s">
        <v>397</v>
      </c>
      <c r="E40" s="100"/>
      <c r="F40" s="46">
        <f>SUM(F7:F39)</f>
        <v>4270.9274999999989</v>
      </c>
    </row>
    <row r="41" spans="2:14" ht="15.75" x14ac:dyDescent="0.25">
      <c r="D41" s="100" t="s">
        <v>398</v>
      </c>
      <c r="E41" s="100"/>
      <c r="F41" s="46">
        <f>F7*0.1</f>
        <v>427.09274999999991</v>
      </c>
    </row>
    <row r="42" spans="2:14" ht="15.75" x14ac:dyDescent="0.25">
      <c r="D42" s="101" t="s">
        <v>399</v>
      </c>
      <c r="E42" s="101"/>
      <c r="F42" s="46">
        <f>SUM(F40:F41)</f>
        <v>4698.0202499999987</v>
      </c>
    </row>
  </sheetData>
  <mergeCells count="4">
    <mergeCell ref="M8:N8"/>
    <mergeCell ref="D40:E40"/>
    <mergeCell ref="D41:E41"/>
    <mergeCell ref="D42:E42"/>
  </mergeCells>
  <conditionalFormatting sqref="B42:B1048576 B3:B40">
    <cfRule type="duplicateValues" dxfId="67" priority="6"/>
  </conditionalFormatting>
  <conditionalFormatting sqref="B2">
    <cfRule type="duplicateValues" dxfId="66" priority="2"/>
  </conditionalFormatting>
  <conditionalFormatting sqref="B10:B11">
    <cfRule type="duplicateValues" dxfId="65" priority="7"/>
  </conditionalFormatting>
  <conditionalFormatting sqref="B20:B24">
    <cfRule type="duplicateValues" dxfId="64" priority="4"/>
  </conditionalFormatting>
  <conditionalFormatting sqref="B26">
    <cfRule type="duplicateValues" dxfId="63" priority="5"/>
  </conditionalFormatting>
  <conditionalFormatting sqref="B27">
    <cfRule type="duplicateValues" dxfId="62" priority="8"/>
  </conditionalFormatting>
  <conditionalFormatting sqref="B34:B35">
    <cfRule type="duplicateValues" dxfId="61" priority="9"/>
  </conditionalFormatting>
  <conditionalFormatting sqref="B41">
    <cfRule type="duplicateValues" dxfId="60" priority="3"/>
  </conditionalFormatting>
  <conditionalFormatting sqref="B1">
    <cfRule type="duplicateValues" dxfId="3" priority="1"/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D711-F247-41A5-854F-371C5120B3F1}">
  <sheetPr>
    <tabColor theme="0" tint="-0.499984740745262"/>
  </sheetPr>
  <dimension ref="A1:I55"/>
  <sheetViews>
    <sheetView tabSelected="1" workbookViewId="0">
      <selection activeCell="G2" sqref="G2"/>
    </sheetView>
  </sheetViews>
  <sheetFormatPr defaultColWidth="9.140625" defaultRowHeight="15" x14ac:dyDescent="0.25"/>
  <cols>
    <col min="1" max="1" width="6.85546875" customWidth="1"/>
    <col min="2" max="2" width="10.85546875" customWidth="1"/>
    <col min="3" max="3" width="109.140625" customWidth="1"/>
    <col min="4" max="4" width="19.140625" customWidth="1"/>
    <col min="5" max="5" width="13.85546875" customWidth="1"/>
    <col min="6" max="6" width="10.140625" bestFit="1" customWidth="1"/>
    <col min="7" max="7" width="24.42578125" bestFit="1" customWidth="1"/>
    <col min="8" max="8" width="28.7109375" bestFit="1" customWidth="1"/>
    <col min="9" max="9" width="46.85546875" bestFit="1" customWidth="1"/>
    <col min="90" max="90" width="3.28515625" customWidth="1"/>
    <col min="91" max="91" width="8.140625" customWidth="1"/>
    <col min="92" max="92" width="20.28515625" customWidth="1"/>
    <col min="93" max="93" width="37.7109375" customWidth="1"/>
    <col min="94" max="94" width="13" customWidth="1"/>
    <col min="95" max="95" width="15" customWidth="1"/>
    <col min="96" max="97" width="9.140625" customWidth="1"/>
    <col min="105" max="105" width="5.28515625" customWidth="1"/>
    <col min="106" max="106" width="8.42578125" customWidth="1"/>
    <col min="111" max="111" width="2.42578125" customWidth="1"/>
    <col min="112" max="112" width="12.7109375" customWidth="1"/>
  </cols>
  <sheetData>
    <row r="1" spans="2:9" s="1" customFormat="1" ht="24" thickBot="1" x14ac:dyDescent="0.4">
      <c r="B1" s="27" t="s">
        <v>456</v>
      </c>
      <c r="C1" s="28"/>
      <c r="D1" s="54"/>
    </row>
    <row r="2" spans="2:9" s="1" customFormat="1" ht="33.75" x14ac:dyDescent="0.5">
      <c r="B2" s="18" t="s">
        <v>400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388</v>
      </c>
      <c r="C4" s="13" t="s">
        <v>389</v>
      </c>
      <c r="D4" s="41" t="s">
        <v>390</v>
      </c>
      <c r="E4" s="41" t="s">
        <v>391</v>
      </c>
      <c r="F4" s="41" t="s">
        <v>392</v>
      </c>
      <c r="G4" s="94" t="s">
        <v>393</v>
      </c>
      <c r="H4" s="95" t="s">
        <v>394</v>
      </c>
      <c r="I4" s="95" t="s">
        <v>395</v>
      </c>
    </row>
    <row r="5" spans="2:9" s="4" customFormat="1" ht="12.75" x14ac:dyDescent="0.2">
      <c r="B5" s="14"/>
      <c r="C5" s="15"/>
      <c r="D5" s="42" t="s">
        <v>241</v>
      </c>
      <c r="E5" s="42" t="s">
        <v>396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304</v>
      </c>
      <c r="C6" s="6"/>
      <c r="D6" s="6"/>
      <c r="E6" s="6"/>
      <c r="F6" s="6"/>
      <c r="H6" s="7"/>
    </row>
    <row r="7" spans="2:9" s="7" customFormat="1" ht="15.75" x14ac:dyDescent="0.25">
      <c r="B7" s="8" t="s">
        <v>5</v>
      </c>
      <c r="C7" s="9" t="s">
        <v>138</v>
      </c>
      <c r="D7" s="44">
        <f>VLOOKUP(B7,PRICE!$B$7:$E$120,4,FALSE)</f>
        <v>6206.8949999999986</v>
      </c>
      <c r="E7" s="45">
        <v>1</v>
      </c>
      <c r="F7" s="45">
        <f>D7*E7</f>
        <v>6206.8949999999986</v>
      </c>
      <c r="G7" s="97">
        <f>F7*1.2</f>
        <v>7448.2739999999976</v>
      </c>
      <c r="H7" s="96">
        <f>SUM(F10:F52)*1.2</f>
        <v>0</v>
      </c>
      <c r="I7" s="97">
        <f>G7+H7+F54</f>
        <v>8068.963499999998</v>
      </c>
    </row>
    <row r="8" spans="2:9" s="1" customFormat="1" ht="20.25" x14ac:dyDescent="0.3">
      <c r="B8" s="50" t="s">
        <v>305</v>
      </c>
      <c r="C8" s="2"/>
      <c r="D8" s="11"/>
      <c r="E8" s="11"/>
      <c r="F8" s="11"/>
    </row>
    <row r="9" spans="2:9" s="1" customFormat="1" ht="15.75" x14ac:dyDescent="0.25">
      <c r="B9" s="19" t="s">
        <v>306</v>
      </c>
      <c r="C9"/>
      <c r="D9" s="16"/>
      <c r="E9" s="16"/>
      <c r="F9" s="16"/>
    </row>
    <row r="10" spans="2:9" s="1" customFormat="1" ht="15.75" x14ac:dyDescent="0.25">
      <c r="B10" s="8" t="s">
        <v>87</v>
      </c>
      <c r="C10" s="10" t="s">
        <v>140</v>
      </c>
      <c r="D10" s="44">
        <f>VLOOKUP(B10,PRICE!$B$7:$E$120,4,FALSE)</f>
        <v>94.298849999999987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107</v>
      </c>
      <c r="C11" s="10" t="s">
        <v>141</v>
      </c>
      <c r="D11" s="44">
        <f>VLOOKUP(B11,PRICE!$B$7:$E$120,4,FALSE)</f>
        <v>94.298849999999987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12</v>
      </c>
      <c r="C12" s="10" t="s">
        <v>142</v>
      </c>
      <c r="D12" s="44">
        <f>VLOOKUP(B12,PRICE!$B$7:$E$120,4,FALSE)</f>
        <v>339.25229999999993</v>
      </c>
      <c r="E12" s="45">
        <v>0</v>
      </c>
      <c r="F12" s="45">
        <f>D12*E12</f>
        <v>0</v>
      </c>
    </row>
    <row r="13" spans="2:9" ht="15.75" x14ac:dyDescent="0.25">
      <c r="B13" s="19" t="s">
        <v>307</v>
      </c>
    </row>
    <row r="14" spans="2:9" ht="15.75" x14ac:dyDescent="0.25">
      <c r="B14" s="22" t="s">
        <v>19</v>
      </c>
      <c r="C14" s="33" t="s">
        <v>314</v>
      </c>
      <c r="D14" s="44">
        <f>VLOOKUP(B14,PRICE!$B$7:$E$120,4,FALSE)</f>
        <v>328.90229999999991</v>
      </c>
      <c r="E14" s="45">
        <v>0</v>
      </c>
      <c r="F14" s="45">
        <f>D14*E14</f>
        <v>0</v>
      </c>
    </row>
    <row r="15" spans="2:9" ht="15.75" x14ac:dyDescent="0.25">
      <c r="B15" s="22" t="s">
        <v>20</v>
      </c>
      <c r="C15" s="21" t="s">
        <v>315</v>
      </c>
      <c r="D15" s="44">
        <f>VLOOKUP(B15,PRICE!$B$7:$E$120,4,FALSE)</f>
        <v>474.95114999999987</v>
      </c>
      <c r="E15" s="45">
        <v>0</v>
      </c>
      <c r="F15" s="45">
        <f t="shared" ref="F15:F20" si="0">D15*E15</f>
        <v>0</v>
      </c>
    </row>
    <row r="16" spans="2:9" ht="15.75" x14ac:dyDescent="0.25">
      <c r="B16" s="22" t="s">
        <v>21</v>
      </c>
      <c r="C16" s="21" t="s">
        <v>316</v>
      </c>
      <c r="D16" s="44">
        <f>VLOOKUP(B16,PRICE!$B$7:$E$120,4,FALSE)</f>
        <v>574.99942499999986</v>
      </c>
      <c r="E16" s="45">
        <v>0</v>
      </c>
      <c r="F16" s="45">
        <f t="shared" si="0"/>
        <v>0</v>
      </c>
    </row>
    <row r="17" spans="1:6" ht="15.75" x14ac:dyDescent="0.25">
      <c r="B17" s="22" t="s">
        <v>22</v>
      </c>
      <c r="C17" s="21" t="s">
        <v>317</v>
      </c>
      <c r="D17" s="44">
        <f>VLOOKUP(B17,PRICE!$B$7:$E$120,4,FALSE)</f>
        <v>482.99827499999992</v>
      </c>
      <c r="E17" s="45">
        <v>0</v>
      </c>
      <c r="F17" s="45">
        <f t="shared" si="0"/>
        <v>0</v>
      </c>
    </row>
    <row r="18" spans="1:6" ht="15.75" x14ac:dyDescent="0.25">
      <c r="B18" s="22" t="s">
        <v>40</v>
      </c>
      <c r="C18" s="21" t="s">
        <v>318</v>
      </c>
      <c r="D18" s="44">
        <f>VLOOKUP(B18,PRICE!$B$7:$E$120,4,FALSE)</f>
        <v>247.25114999999997</v>
      </c>
      <c r="E18" s="45">
        <v>0</v>
      </c>
      <c r="F18" s="45">
        <f t="shared" si="0"/>
        <v>0</v>
      </c>
    </row>
    <row r="19" spans="1:6" ht="15.75" x14ac:dyDescent="0.25">
      <c r="B19" s="22" t="s">
        <v>41</v>
      </c>
      <c r="C19" s="21" t="s">
        <v>319</v>
      </c>
      <c r="D19" s="44">
        <f>VLOOKUP(B19,PRICE!$B$7:$E$120,4,FALSE)</f>
        <v>264.49942499999997</v>
      </c>
      <c r="E19" s="45">
        <v>0</v>
      </c>
      <c r="F19" s="45">
        <f t="shared" si="0"/>
        <v>0</v>
      </c>
    </row>
    <row r="20" spans="1:6" ht="15.75" x14ac:dyDescent="0.25">
      <c r="B20" s="22" t="s">
        <v>42</v>
      </c>
      <c r="C20" s="21" t="s">
        <v>320</v>
      </c>
      <c r="D20" s="44">
        <f>VLOOKUP(B20,PRICE!$B$7:$E$120,4,FALSE)</f>
        <v>257.60114999999996</v>
      </c>
      <c r="E20" s="45">
        <v>0</v>
      </c>
      <c r="F20" s="45">
        <f t="shared" si="0"/>
        <v>0</v>
      </c>
    </row>
    <row r="21" spans="1:6" ht="15.75" x14ac:dyDescent="0.25">
      <c r="B21" s="19" t="s">
        <v>308</v>
      </c>
    </row>
    <row r="22" spans="1:6" ht="15.75" x14ac:dyDescent="0.25">
      <c r="B22" s="22" t="s">
        <v>34</v>
      </c>
      <c r="C22" s="33" t="s">
        <v>321</v>
      </c>
      <c r="D22" s="44">
        <f>VLOOKUP(B22,PRICE!$B$7:$E$120,4,FALSE)</f>
        <v>301.99229999999994</v>
      </c>
      <c r="E22" s="45">
        <v>0</v>
      </c>
      <c r="F22" s="45">
        <f t="shared" ref="F22:F29" si="1">D22*E22</f>
        <v>0</v>
      </c>
    </row>
    <row r="23" spans="1:6" ht="15.75" x14ac:dyDescent="0.25">
      <c r="B23" s="22" t="s">
        <v>35</v>
      </c>
      <c r="C23" s="21" t="s">
        <v>322</v>
      </c>
      <c r="D23" s="44">
        <f>VLOOKUP(B23,PRICE!$B$7:$E$120,4,FALSE)</f>
        <v>411.12269999999995</v>
      </c>
      <c r="E23" s="45">
        <v>0</v>
      </c>
      <c r="F23" s="45">
        <f t="shared" si="1"/>
        <v>0</v>
      </c>
    </row>
    <row r="24" spans="1:6" ht="15.75" x14ac:dyDescent="0.25">
      <c r="B24" s="22" t="s">
        <v>47</v>
      </c>
      <c r="C24" s="33" t="s">
        <v>323</v>
      </c>
      <c r="D24" s="44">
        <f>VLOOKUP(B24,PRICE!$B$7:$E$120,4,FALSE)</f>
        <v>49.452299999999994</v>
      </c>
      <c r="E24" s="45">
        <v>0</v>
      </c>
      <c r="F24" s="45">
        <f t="shared" si="1"/>
        <v>0</v>
      </c>
    </row>
    <row r="25" spans="1:6" ht="15.75" x14ac:dyDescent="0.25">
      <c r="A25" s="68" t="s">
        <v>217</v>
      </c>
      <c r="B25" s="69" t="s">
        <v>201</v>
      </c>
      <c r="C25" s="71" t="s">
        <v>351</v>
      </c>
      <c r="D25" s="44">
        <f>VLOOKUP(B25,PRICE!$B$7:$E$120,4,FALSE)</f>
        <v>206.99999999999994</v>
      </c>
      <c r="E25" s="45">
        <v>0</v>
      </c>
      <c r="F25" s="45">
        <f t="shared" si="1"/>
        <v>0</v>
      </c>
    </row>
    <row r="26" spans="1:6" ht="15.75" x14ac:dyDescent="0.25">
      <c r="B26" s="22" t="s">
        <v>48</v>
      </c>
      <c r="C26" s="33" t="s">
        <v>352</v>
      </c>
      <c r="D26" s="44">
        <f>VLOOKUP(B26,PRICE!$B$7:$E$120,4,FALSE)</f>
        <v>258.74999999999994</v>
      </c>
      <c r="E26" s="45">
        <v>0</v>
      </c>
      <c r="F26" s="45">
        <f t="shared" si="1"/>
        <v>0</v>
      </c>
    </row>
    <row r="27" spans="1:6" ht="15.75" x14ac:dyDescent="0.25">
      <c r="A27" s="68" t="s">
        <v>217</v>
      </c>
      <c r="B27" s="69" t="s">
        <v>203</v>
      </c>
      <c r="C27" s="71" t="s">
        <v>353</v>
      </c>
      <c r="D27" s="44">
        <f>VLOOKUP(B27,PRICE!$B$7:$E$120,4,FALSE)</f>
        <v>489.03749999999991</v>
      </c>
      <c r="E27" s="45">
        <v>0</v>
      </c>
      <c r="F27" s="45">
        <f t="shared" si="1"/>
        <v>0</v>
      </c>
    </row>
    <row r="28" spans="1:6" ht="15.75" x14ac:dyDescent="0.25">
      <c r="A28" s="68" t="s">
        <v>217</v>
      </c>
      <c r="B28" s="69" t="s">
        <v>202</v>
      </c>
      <c r="C28" s="71" t="s">
        <v>354</v>
      </c>
      <c r="D28" s="44">
        <f>VLOOKUP(B28,PRICE!$B$7:$E$120,4,FALSE)</f>
        <v>638.24827499999981</v>
      </c>
      <c r="E28" s="45">
        <v>0</v>
      </c>
      <c r="F28" s="45">
        <f t="shared" si="1"/>
        <v>0</v>
      </c>
    </row>
    <row r="29" spans="1:6" ht="15.75" x14ac:dyDescent="0.25">
      <c r="A29" s="68" t="s">
        <v>217</v>
      </c>
      <c r="B29" s="69" t="s">
        <v>204</v>
      </c>
      <c r="C29" s="71" t="s">
        <v>355</v>
      </c>
      <c r="D29" s="44">
        <f>VLOOKUP(B29,PRICE!$B$7:$E$120,4,FALSE)</f>
        <v>868.25114999999983</v>
      </c>
      <c r="E29" s="45">
        <v>0</v>
      </c>
      <c r="F29" s="45">
        <f t="shared" si="1"/>
        <v>0</v>
      </c>
    </row>
    <row r="30" spans="1:6" ht="15.75" x14ac:dyDescent="0.25">
      <c r="B30" s="19" t="s">
        <v>309</v>
      </c>
    </row>
    <row r="31" spans="1:6" ht="15.75" x14ac:dyDescent="0.25">
      <c r="B31" s="22" t="s">
        <v>93</v>
      </c>
      <c r="C31" s="21" t="s">
        <v>324</v>
      </c>
      <c r="D31" s="44">
        <f>VLOOKUP(B31,PRICE!$B$7:$E$120,4,FALSE)</f>
        <v>471.49942499999992</v>
      </c>
      <c r="E31" s="45">
        <v>0</v>
      </c>
      <c r="F31" s="45">
        <f>D31*E31</f>
        <v>0</v>
      </c>
    </row>
    <row r="32" spans="1:6" ht="15.75" x14ac:dyDescent="0.25">
      <c r="B32" s="22" t="s">
        <v>103</v>
      </c>
      <c r="C32" s="21" t="s">
        <v>295</v>
      </c>
      <c r="D32" s="44">
        <f>VLOOKUP(B32,PRICE!$B$7:$E$120,4,FALSE)</f>
        <v>275.99827499999998</v>
      </c>
      <c r="E32" s="45">
        <v>0</v>
      </c>
      <c r="F32" s="45">
        <f>D32*E32</f>
        <v>0</v>
      </c>
    </row>
    <row r="33" spans="2:6" ht="15.75" x14ac:dyDescent="0.25">
      <c r="B33" s="19" t="s">
        <v>310</v>
      </c>
    </row>
    <row r="34" spans="2:6" ht="15.75" x14ac:dyDescent="0.25">
      <c r="B34" s="22" t="s">
        <v>97</v>
      </c>
      <c r="C34" s="21" t="s">
        <v>296</v>
      </c>
      <c r="D34" s="44">
        <f>VLOOKUP(B34,PRICE!$B$7:$E$120,4,FALSE)</f>
        <v>166.74884999999998</v>
      </c>
      <c r="E34" s="45">
        <v>0</v>
      </c>
      <c r="F34" s="45">
        <f>D34*E34</f>
        <v>0</v>
      </c>
    </row>
    <row r="35" spans="2:6" ht="15.75" x14ac:dyDescent="0.25">
      <c r="B35" s="22" t="s">
        <v>98</v>
      </c>
      <c r="C35" s="21" t="s">
        <v>297</v>
      </c>
      <c r="D35" s="44">
        <f>VLOOKUP(B35,PRICE!$B$7:$E$120,4,FALSE)</f>
        <v>68.998274999999992</v>
      </c>
      <c r="E35" s="45">
        <v>0</v>
      </c>
      <c r="F35" s="45">
        <f>D35*E35</f>
        <v>0</v>
      </c>
    </row>
    <row r="36" spans="2:6" ht="15.75" x14ac:dyDescent="0.25">
      <c r="B36" s="19" t="s">
        <v>311</v>
      </c>
    </row>
    <row r="37" spans="2:6" ht="15.75" x14ac:dyDescent="0.25">
      <c r="B37" s="22" t="s">
        <v>51</v>
      </c>
      <c r="C37" s="20" t="s">
        <v>325</v>
      </c>
      <c r="D37" s="44">
        <f>VLOOKUP(B37,PRICE!$B$7:$E$120,4,FALSE)</f>
        <v>511.75057499999986</v>
      </c>
      <c r="E37" s="45">
        <v>0</v>
      </c>
      <c r="F37" s="45">
        <f>D37*E37</f>
        <v>0</v>
      </c>
    </row>
    <row r="38" spans="2:6" ht="15.75" x14ac:dyDescent="0.25">
      <c r="B38" s="22" t="s">
        <v>52</v>
      </c>
      <c r="C38" s="20" t="s">
        <v>326</v>
      </c>
      <c r="D38" s="44">
        <f>VLOOKUP(B38,PRICE!$B$7:$E$120,4,FALSE)</f>
        <v>576.72269999999992</v>
      </c>
      <c r="E38" s="45">
        <v>0</v>
      </c>
      <c r="F38" s="45">
        <f>D38*E38</f>
        <v>0</v>
      </c>
    </row>
    <row r="39" spans="2:6" ht="15.75" x14ac:dyDescent="0.25">
      <c r="B39" s="22" t="s">
        <v>53</v>
      </c>
      <c r="C39" s="20" t="s">
        <v>327</v>
      </c>
      <c r="D39" s="44">
        <f>VLOOKUP(B39,PRICE!$B$7:$E$120,4,FALSE)</f>
        <v>576.72269999999992</v>
      </c>
      <c r="E39" s="45">
        <v>0</v>
      </c>
      <c r="F39" s="45">
        <f>D39*E39</f>
        <v>0</v>
      </c>
    </row>
    <row r="40" spans="2:6" ht="15.75" x14ac:dyDescent="0.25">
      <c r="B40" s="22" t="s">
        <v>110</v>
      </c>
      <c r="C40" s="20" t="s">
        <v>328</v>
      </c>
      <c r="D40" s="44">
        <f>VLOOKUP(B40,PRICE!$B$7:$E$120,4,FALSE)</f>
        <v>275.99827499999998</v>
      </c>
      <c r="E40" s="45">
        <v>0</v>
      </c>
      <c r="F40" s="45">
        <f>D40*E40</f>
        <v>0</v>
      </c>
    </row>
    <row r="41" spans="2:6" ht="15.75" x14ac:dyDescent="0.25">
      <c r="B41" s="19" t="s">
        <v>337</v>
      </c>
    </row>
    <row r="42" spans="2:6" ht="15.75" x14ac:dyDescent="0.25">
      <c r="B42" s="34" t="s">
        <v>61</v>
      </c>
      <c r="C42" s="67" t="s">
        <v>329</v>
      </c>
      <c r="D42" s="44">
        <f>VLOOKUP(B42,PRICE!$B$7:$E$120,4,FALSE)</f>
        <v>455.39999999999992</v>
      </c>
      <c r="E42" s="45">
        <v>0</v>
      </c>
      <c r="F42" s="45">
        <f>D42*E42</f>
        <v>0</v>
      </c>
    </row>
    <row r="43" spans="2:6" ht="15.75" x14ac:dyDescent="0.25">
      <c r="B43" s="34"/>
      <c r="C43" s="37"/>
      <c r="D43" s="44"/>
      <c r="E43" s="45"/>
      <c r="F43" s="45"/>
    </row>
    <row r="44" spans="2:6" ht="15.75" x14ac:dyDescent="0.25">
      <c r="B44" s="19" t="s">
        <v>312</v>
      </c>
    </row>
    <row r="45" spans="2:6" ht="15.75" x14ac:dyDescent="0.25">
      <c r="B45" s="8" t="s">
        <v>66</v>
      </c>
      <c r="C45" s="35" t="s">
        <v>330</v>
      </c>
      <c r="D45" s="44">
        <f>VLOOKUP(B45,PRICE!$B$7:$E$120,4,FALSE)</f>
        <v>28.752299999999998</v>
      </c>
      <c r="E45" s="45">
        <v>0</v>
      </c>
      <c r="F45" s="45">
        <f>D45*E45</f>
        <v>0</v>
      </c>
    </row>
    <row r="46" spans="2:6" ht="15.75" x14ac:dyDescent="0.25">
      <c r="B46" s="8" t="s">
        <v>68</v>
      </c>
      <c r="C46" s="37" t="s">
        <v>331</v>
      </c>
      <c r="D46" s="44">
        <f>VLOOKUP(B46,PRICE!$B$7:$E$120,4,FALSE)</f>
        <v>36.224999999999994</v>
      </c>
      <c r="E46" s="45">
        <v>0</v>
      </c>
      <c r="F46" s="45">
        <f>D46*E46</f>
        <v>0</v>
      </c>
    </row>
    <row r="47" spans="2:6" ht="15.75" x14ac:dyDescent="0.25">
      <c r="B47" s="19" t="s">
        <v>313</v>
      </c>
      <c r="E47" s="45">
        <v>0</v>
      </c>
      <c r="F47" s="45">
        <f>D47*E47</f>
        <v>0</v>
      </c>
    </row>
    <row r="48" spans="2:6" ht="15.75" x14ac:dyDescent="0.25">
      <c r="B48" s="32" t="s">
        <v>74</v>
      </c>
      <c r="C48" s="33" t="s">
        <v>332</v>
      </c>
      <c r="D48" s="44">
        <f>VLOOKUP(B48,PRICE!$B$7:$E$120,4,FALSE)</f>
        <v>265.64827500000001</v>
      </c>
    </row>
    <row r="49" spans="2:6" ht="15.75" x14ac:dyDescent="0.25">
      <c r="B49" s="32" t="s">
        <v>75</v>
      </c>
      <c r="C49" s="33" t="s">
        <v>333</v>
      </c>
      <c r="D49" s="44">
        <f>VLOOKUP(B49,PRICE!$B$7:$E$120,4,FALSE)</f>
        <v>275.99827499999998</v>
      </c>
      <c r="E49" s="45">
        <v>0</v>
      </c>
      <c r="F49" s="45">
        <v>0</v>
      </c>
    </row>
    <row r="50" spans="2:6" ht="15.75" x14ac:dyDescent="0.25">
      <c r="B50" s="32" t="s">
        <v>76</v>
      </c>
      <c r="C50" s="33" t="s">
        <v>334</v>
      </c>
      <c r="D50" s="44">
        <f>VLOOKUP(B50,PRICE!$B$7:$E$120,4,FALSE)</f>
        <v>281.74769999999995</v>
      </c>
      <c r="E50" s="45">
        <v>0</v>
      </c>
      <c r="F50" s="45">
        <f>D50*E50</f>
        <v>0</v>
      </c>
    </row>
    <row r="51" spans="2:6" ht="15.75" x14ac:dyDescent="0.25">
      <c r="B51" s="32" t="s">
        <v>77</v>
      </c>
      <c r="C51" s="33" t="s">
        <v>335</v>
      </c>
      <c r="D51" s="44">
        <f>VLOOKUP(B51,PRICE!$B$7:$E$120,4,FALSE)</f>
        <v>281.74769999999995</v>
      </c>
      <c r="E51" s="45">
        <v>0</v>
      </c>
      <c r="F51" s="45">
        <f>D51*E51</f>
        <v>0</v>
      </c>
    </row>
    <row r="52" spans="2:6" ht="15.75" x14ac:dyDescent="0.25">
      <c r="B52" s="32" t="s">
        <v>71</v>
      </c>
      <c r="C52" s="33" t="s">
        <v>336</v>
      </c>
      <c r="D52" s="44">
        <f>VLOOKUP(B52,PRICE!$B$7:$E$120,4,FALSE)</f>
        <v>28.752299999999998</v>
      </c>
      <c r="E52" s="45">
        <v>0</v>
      </c>
      <c r="F52" s="45">
        <f>D52*E52</f>
        <v>0</v>
      </c>
    </row>
    <row r="53" spans="2:6" ht="15.75" x14ac:dyDescent="0.25">
      <c r="D53" s="100" t="s">
        <v>397</v>
      </c>
      <c r="E53" s="100"/>
      <c r="F53" s="46">
        <f>SUM(F7:F52)</f>
        <v>6206.8949999999986</v>
      </c>
    </row>
    <row r="54" spans="2:6" ht="15.75" x14ac:dyDescent="0.25">
      <c r="D54" s="100" t="s">
        <v>398</v>
      </c>
      <c r="E54" s="100"/>
      <c r="F54" s="46">
        <f>F7*0.1</f>
        <v>620.68949999999995</v>
      </c>
    </row>
    <row r="55" spans="2:6" ht="15.75" x14ac:dyDescent="0.25">
      <c r="D55" s="101" t="s">
        <v>399</v>
      </c>
      <c r="E55" s="101"/>
      <c r="F55" s="46">
        <f>SUM(F53:F54)</f>
        <v>6827.584499999999</v>
      </c>
    </row>
  </sheetData>
  <mergeCells count="3">
    <mergeCell ref="D53:E53"/>
    <mergeCell ref="D54:E54"/>
    <mergeCell ref="D55:E55"/>
  </mergeCells>
  <conditionalFormatting sqref="B2">
    <cfRule type="duplicateValues" dxfId="58" priority="2"/>
  </conditionalFormatting>
  <conditionalFormatting sqref="B3:B53 B56:B1048576">
    <cfRule type="duplicateValues" dxfId="57" priority="9"/>
  </conditionalFormatting>
  <conditionalFormatting sqref="B8">
    <cfRule type="duplicateValues" dxfId="56" priority="7"/>
  </conditionalFormatting>
  <conditionalFormatting sqref="B10:B11">
    <cfRule type="duplicateValues" dxfId="55" priority="10"/>
  </conditionalFormatting>
  <conditionalFormatting sqref="B25:B29">
    <cfRule type="duplicateValues" dxfId="54" priority="6"/>
  </conditionalFormatting>
  <conditionalFormatting sqref="B31">
    <cfRule type="duplicateValues" dxfId="53" priority="8"/>
  </conditionalFormatting>
  <conditionalFormatting sqref="B32">
    <cfRule type="duplicateValues" dxfId="52" priority="11"/>
  </conditionalFormatting>
  <conditionalFormatting sqref="B45:B46">
    <cfRule type="duplicateValues" dxfId="51" priority="12"/>
  </conditionalFormatting>
  <conditionalFormatting sqref="B54">
    <cfRule type="duplicateValues" dxfId="50" priority="4"/>
  </conditionalFormatting>
  <conditionalFormatting sqref="B55">
    <cfRule type="duplicateValues" dxfId="49" priority="5"/>
  </conditionalFormatting>
  <conditionalFormatting sqref="B1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1E840-2DC5-4877-9F4A-0017FA55DC53}">
  <sheetPr>
    <tabColor theme="0" tint="-0.499984740745262"/>
  </sheetPr>
  <dimension ref="A1:I50"/>
  <sheetViews>
    <sheetView workbookViewId="0">
      <selection activeCell="B1" sqref="B1"/>
    </sheetView>
  </sheetViews>
  <sheetFormatPr defaultColWidth="9.140625" defaultRowHeight="15" x14ac:dyDescent="0.25"/>
  <cols>
    <col min="1" max="1" width="7.140625" customWidth="1"/>
    <col min="2" max="2" width="10.85546875" customWidth="1"/>
    <col min="3" max="3" width="113" customWidth="1"/>
    <col min="4" max="4" width="17.7109375" customWidth="1"/>
    <col min="5" max="5" width="13.85546875" customWidth="1"/>
    <col min="6" max="6" width="11.42578125" bestFit="1" customWidth="1"/>
    <col min="7" max="7" width="24.42578125" bestFit="1" customWidth="1"/>
    <col min="8" max="8" width="28.7109375" bestFit="1" customWidth="1"/>
    <col min="9" max="9" width="46.85546875" bestFit="1" customWidth="1"/>
    <col min="96" max="96" width="3.28515625" customWidth="1"/>
    <col min="97" max="97" width="8.140625" customWidth="1"/>
    <col min="98" max="98" width="20.28515625" customWidth="1"/>
    <col min="99" max="99" width="37.7109375" customWidth="1"/>
    <col min="100" max="100" width="13" customWidth="1"/>
    <col min="101" max="101" width="15" customWidth="1"/>
    <col min="102" max="103" width="9.140625" customWidth="1"/>
    <col min="111" max="111" width="5.28515625" customWidth="1"/>
    <col min="112" max="112" width="8.42578125" customWidth="1"/>
    <col min="117" max="117" width="2.42578125" customWidth="1"/>
    <col min="118" max="118" width="12.7109375" customWidth="1"/>
  </cols>
  <sheetData>
    <row r="1" spans="2:9" s="1" customFormat="1" ht="24" thickBot="1" x14ac:dyDescent="0.4">
      <c r="B1" s="27" t="s">
        <v>456</v>
      </c>
      <c r="C1" s="28"/>
      <c r="D1" s="54"/>
    </row>
    <row r="2" spans="2:9" s="1" customFormat="1" ht="33.75" x14ac:dyDescent="0.5">
      <c r="B2" s="18" t="s">
        <v>400</v>
      </c>
      <c r="C2" s="2"/>
      <c r="D2" s="49"/>
      <c r="E2" s="39"/>
      <c r="F2" s="39"/>
    </row>
    <row r="3" spans="2:9" s="1" customFormat="1" ht="12.75" x14ac:dyDescent="0.2">
      <c r="B3" s="3"/>
      <c r="D3" s="40"/>
      <c r="E3" s="40"/>
      <c r="F3" s="40"/>
    </row>
    <row r="4" spans="2:9" s="4" customFormat="1" ht="12.75" x14ac:dyDescent="0.2">
      <c r="B4" s="12" t="s">
        <v>388</v>
      </c>
      <c r="C4" s="13" t="s">
        <v>389</v>
      </c>
      <c r="D4" s="41" t="s">
        <v>390</v>
      </c>
      <c r="E4" s="41" t="s">
        <v>391</v>
      </c>
      <c r="F4" s="41" t="s">
        <v>392</v>
      </c>
      <c r="G4" s="94" t="s">
        <v>393</v>
      </c>
      <c r="H4" s="95" t="s">
        <v>394</v>
      </c>
      <c r="I4" s="95" t="s">
        <v>395</v>
      </c>
    </row>
    <row r="5" spans="2:9" s="4" customFormat="1" ht="12.75" x14ac:dyDescent="0.2">
      <c r="B5" s="14"/>
      <c r="C5" s="15"/>
      <c r="D5" s="42" t="s">
        <v>241</v>
      </c>
      <c r="E5" s="42" t="s">
        <v>396</v>
      </c>
      <c r="F5" s="42" t="s">
        <v>241</v>
      </c>
      <c r="G5" s="94" t="s">
        <v>241</v>
      </c>
      <c r="H5" s="94" t="s">
        <v>241</v>
      </c>
      <c r="I5" s="94" t="s">
        <v>241</v>
      </c>
    </row>
    <row r="6" spans="2:9" s="5" customFormat="1" ht="15.75" x14ac:dyDescent="0.25">
      <c r="B6" s="17" t="s">
        <v>304</v>
      </c>
      <c r="C6" s="6"/>
      <c r="D6" s="6"/>
      <c r="E6" s="6"/>
      <c r="F6" s="6"/>
      <c r="H6" s="7"/>
    </row>
    <row r="7" spans="2:9" s="7" customFormat="1" ht="15.75" x14ac:dyDescent="0.25">
      <c r="B7" s="8" t="s">
        <v>6</v>
      </c>
      <c r="C7" s="9" t="s">
        <v>338</v>
      </c>
      <c r="D7" s="44">
        <f>VLOOKUP(B7,PRICE!$B$7:$E$120,4,FALSE)</f>
        <v>9276.1874999999982</v>
      </c>
      <c r="E7" s="45">
        <v>1</v>
      </c>
      <c r="F7" s="45">
        <f>D7*E7</f>
        <v>9276.1874999999982</v>
      </c>
      <c r="G7" s="97">
        <f>F7*1.2</f>
        <v>11131.424999999997</v>
      </c>
      <c r="H7" s="96">
        <f>SUM(F10:F47)*1.2</f>
        <v>0</v>
      </c>
      <c r="I7" s="97">
        <f>G7+H7+F49</f>
        <v>12059.043749999997</v>
      </c>
    </row>
    <row r="8" spans="2:9" s="1" customFormat="1" ht="20.25" x14ac:dyDescent="0.3">
      <c r="B8" s="50" t="s">
        <v>305</v>
      </c>
      <c r="C8" s="2"/>
      <c r="D8" s="11"/>
      <c r="E8" s="11"/>
      <c r="F8" s="11"/>
    </row>
    <row r="9" spans="2:9" s="1" customFormat="1" ht="15.75" x14ac:dyDescent="0.25">
      <c r="B9" s="19" t="s">
        <v>306</v>
      </c>
      <c r="C9"/>
      <c r="D9" s="16"/>
      <c r="E9" s="16"/>
      <c r="F9" s="16"/>
    </row>
    <row r="10" spans="2:9" s="1" customFormat="1" ht="15.75" x14ac:dyDescent="0.25">
      <c r="B10" s="8" t="s">
        <v>88</v>
      </c>
      <c r="C10" s="10" t="s">
        <v>339</v>
      </c>
      <c r="D10" s="44">
        <f>VLOOKUP(B10,PRICE!$B$7:$E$120,4,FALSE)</f>
        <v>172.49827499999995</v>
      </c>
      <c r="E10" s="45">
        <v>0</v>
      </c>
      <c r="F10" s="45">
        <f>D10*E10</f>
        <v>0</v>
      </c>
    </row>
    <row r="11" spans="2:9" s="1" customFormat="1" ht="15.75" x14ac:dyDescent="0.25">
      <c r="B11" s="8" t="s">
        <v>108</v>
      </c>
      <c r="C11" s="10" t="s">
        <v>340</v>
      </c>
      <c r="D11" s="44">
        <f>VLOOKUP(B11,PRICE!$B$7:$E$120,4,FALSE)</f>
        <v>172.49827499999995</v>
      </c>
      <c r="E11" s="45">
        <v>0</v>
      </c>
      <c r="F11" s="45">
        <f>D11*E11</f>
        <v>0</v>
      </c>
    </row>
    <row r="12" spans="2:9" s="1" customFormat="1" ht="15.75" x14ac:dyDescent="0.25">
      <c r="B12" s="8" t="s">
        <v>13</v>
      </c>
      <c r="C12" s="10" t="s">
        <v>341</v>
      </c>
      <c r="D12" s="44">
        <f>VLOOKUP(B12,PRICE!$B$7:$E$120,4,FALSE)</f>
        <v>569.24999999999989</v>
      </c>
      <c r="E12" s="45">
        <v>0</v>
      </c>
      <c r="F12" s="45">
        <f>D12*E12</f>
        <v>0</v>
      </c>
      <c r="H12" s="47"/>
    </row>
    <row r="13" spans="2:9" ht="15.75" x14ac:dyDescent="0.25">
      <c r="B13" s="19" t="s">
        <v>307</v>
      </c>
    </row>
    <row r="14" spans="2:9" ht="15.75" x14ac:dyDescent="0.25">
      <c r="B14" s="22" t="s">
        <v>23</v>
      </c>
      <c r="C14" s="21" t="s">
        <v>342</v>
      </c>
      <c r="D14" s="44">
        <f>VLOOKUP(B14,PRICE!$B$7:$E$120,4,FALSE)</f>
        <v>328.90229999999991</v>
      </c>
      <c r="E14" s="45">
        <v>0</v>
      </c>
      <c r="F14" s="45">
        <f>D14*E14</f>
        <v>0</v>
      </c>
    </row>
    <row r="15" spans="2:9" ht="15.75" x14ac:dyDescent="0.25">
      <c r="B15" s="22" t="s">
        <v>24</v>
      </c>
      <c r="C15" s="21" t="s">
        <v>343</v>
      </c>
      <c r="D15" s="44">
        <f>VLOOKUP(B15,PRICE!$B$7:$E$120,4,FALSE)</f>
        <v>474.95114999999987</v>
      </c>
      <c r="E15" s="45">
        <v>0</v>
      </c>
      <c r="F15" s="45">
        <f t="shared" ref="F15:F20" si="0">D15*E15</f>
        <v>0</v>
      </c>
    </row>
    <row r="16" spans="2:9" ht="15.75" x14ac:dyDescent="0.25">
      <c r="B16" s="22" t="s">
        <v>25</v>
      </c>
      <c r="C16" s="21" t="s">
        <v>344</v>
      </c>
      <c r="D16" s="44">
        <f>VLOOKUP(B16,PRICE!$B$7:$E$120,4,FALSE)</f>
        <v>574.99942499999986</v>
      </c>
      <c r="E16" s="45">
        <v>0</v>
      </c>
      <c r="F16" s="45">
        <f t="shared" si="0"/>
        <v>0</v>
      </c>
    </row>
    <row r="17" spans="1:6" ht="15.75" x14ac:dyDescent="0.25">
      <c r="B17" s="22" t="s">
        <v>26</v>
      </c>
      <c r="C17" s="21" t="s">
        <v>345</v>
      </c>
      <c r="D17" s="44">
        <f>VLOOKUP(B17,PRICE!$B$7:$E$120,4,FALSE)</f>
        <v>1380.0017249999996</v>
      </c>
      <c r="E17" s="45">
        <v>0</v>
      </c>
      <c r="F17" s="45">
        <f t="shared" si="0"/>
        <v>0</v>
      </c>
    </row>
    <row r="18" spans="1:6" ht="15.75" x14ac:dyDescent="0.25">
      <c r="B18" s="22" t="s">
        <v>43</v>
      </c>
      <c r="C18" s="21" t="s">
        <v>346</v>
      </c>
      <c r="D18" s="44">
        <f>VLOOKUP(B18,PRICE!$B$7:$E$120,4,FALSE)</f>
        <v>296.69827499999997</v>
      </c>
      <c r="E18" s="45">
        <v>0</v>
      </c>
      <c r="F18" s="45">
        <f t="shared" si="0"/>
        <v>0</v>
      </c>
    </row>
    <row r="19" spans="1:6" ht="15.75" x14ac:dyDescent="0.25">
      <c r="B19" s="22" t="s">
        <v>44</v>
      </c>
      <c r="C19" s="21" t="s">
        <v>347</v>
      </c>
      <c r="D19" s="44">
        <f>VLOOKUP(B19,PRICE!$B$7:$E$120,4,FALSE)</f>
        <v>308.20229999999992</v>
      </c>
      <c r="E19" s="45">
        <v>0</v>
      </c>
      <c r="F19" s="45">
        <f t="shared" si="0"/>
        <v>0</v>
      </c>
    </row>
    <row r="20" spans="1:6" ht="15.75" x14ac:dyDescent="0.25">
      <c r="A20" s="68" t="s">
        <v>217</v>
      </c>
      <c r="B20" s="69" t="s">
        <v>224</v>
      </c>
      <c r="C20" s="70" t="s">
        <v>348</v>
      </c>
      <c r="D20" s="44">
        <f>VLOOKUP(B20,PRICE!$B$7:$E$120,4,FALSE)</f>
        <v>1034.9999999999998</v>
      </c>
      <c r="E20" s="45">
        <v>0</v>
      </c>
      <c r="F20" s="45">
        <f t="shared" si="0"/>
        <v>0</v>
      </c>
    </row>
    <row r="21" spans="1:6" ht="15.75" x14ac:dyDescent="0.25">
      <c r="B21" s="19" t="s">
        <v>308</v>
      </c>
    </row>
    <row r="22" spans="1:6" ht="15.75" x14ac:dyDescent="0.25">
      <c r="B22" s="22" t="s">
        <v>31</v>
      </c>
      <c r="C22" s="33" t="s">
        <v>349</v>
      </c>
      <c r="D22" s="44">
        <f>VLOOKUP(B22,PRICE!$B$7:$E$120,4,FALSE)</f>
        <v>333.49769999999995</v>
      </c>
      <c r="E22" s="45">
        <v>0</v>
      </c>
      <c r="F22" s="45">
        <f t="shared" ref="F22:F27" si="1">D22*E22</f>
        <v>0</v>
      </c>
    </row>
    <row r="23" spans="1:6" ht="15.75" x14ac:dyDescent="0.25">
      <c r="B23" s="22" t="s">
        <v>32</v>
      </c>
      <c r="C23" s="33" t="s">
        <v>350</v>
      </c>
      <c r="D23" s="44">
        <f>VLOOKUP(B23,PRICE!$B$7:$E$120,4,FALSE)</f>
        <v>450.79942499999993</v>
      </c>
      <c r="E23" s="45">
        <v>0</v>
      </c>
      <c r="F23" s="45">
        <f t="shared" si="1"/>
        <v>0</v>
      </c>
    </row>
    <row r="24" spans="1:6" ht="15.75" x14ac:dyDescent="0.25">
      <c r="A24" s="68" t="s">
        <v>217</v>
      </c>
      <c r="B24" s="69" t="s">
        <v>201</v>
      </c>
      <c r="C24" s="71" t="s">
        <v>351</v>
      </c>
      <c r="D24" s="44">
        <f>VLOOKUP(B24,PRICE!$B$7:$E$120,4,FALSE)</f>
        <v>206.99999999999994</v>
      </c>
      <c r="E24" s="45">
        <v>0</v>
      </c>
      <c r="F24" s="45">
        <f t="shared" si="1"/>
        <v>0</v>
      </c>
    </row>
    <row r="25" spans="1:6" ht="15.75" x14ac:dyDescent="0.25">
      <c r="B25" s="22" t="s">
        <v>48</v>
      </c>
      <c r="C25" s="33" t="s">
        <v>352</v>
      </c>
      <c r="D25" s="44">
        <f>VLOOKUP(B25,PRICE!$B$7:$E$120,4,FALSE)</f>
        <v>258.74999999999994</v>
      </c>
      <c r="E25" s="45">
        <v>0</v>
      </c>
      <c r="F25" s="45">
        <f t="shared" si="1"/>
        <v>0</v>
      </c>
    </row>
    <row r="26" spans="1:6" ht="15.75" x14ac:dyDescent="0.25">
      <c r="A26" s="68" t="s">
        <v>217</v>
      </c>
      <c r="B26" s="69" t="s">
        <v>203</v>
      </c>
      <c r="C26" s="71" t="s">
        <v>353</v>
      </c>
      <c r="D26" s="44">
        <f>VLOOKUP(B26,PRICE!$B$7:$E$120,4,FALSE)</f>
        <v>489.03749999999991</v>
      </c>
      <c r="E26" s="45">
        <v>0</v>
      </c>
      <c r="F26" s="45">
        <f t="shared" si="1"/>
        <v>0</v>
      </c>
    </row>
    <row r="27" spans="1:6" ht="15.75" x14ac:dyDescent="0.25">
      <c r="A27" s="68" t="s">
        <v>217</v>
      </c>
      <c r="B27" s="69" t="s">
        <v>202</v>
      </c>
      <c r="C27" s="71" t="s">
        <v>354</v>
      </c>
      <c r="D27" s="44">
        <f>VLOOKUP(B27,PRICE!$B$7:$E$120,4,FALSE)</f>
        <v>638.24827499999981</v>
      </c>
      <c r="E27" s="45">
        <v>0</v>
      </c>
      <c r="F27" s="45">
        <f t="shared" si="1"/>
        <v>0</v>
      </c>
    </row>
    <row r="28" spans="1:6" ht="15.75" x14ac:dyDescent="0.25">
      <c r="A28" s="68" t="s">
        <v>217</v>
      </c>
      <c r="B28" s="69" t="s">
        <v>204</v>
      </c>
      <c r="C28" s="71" t="s">
        <v>355</v>
      </c>
    </row>
    <row r="29" spans="1:6" ht="15.75" x14ac:dyDescent="0.25">
      <c r="B29" s="22" t="s">
        <v>94</v>
      </c>
      <c r="C29" s="21" t="s">
        <v>356</v>
      </c>
      <c r="D29" s="44">
        <f>VLOOKUP(B29,PRICE!$B$7:$E$120,4,FALSE)</f>
        <v>460.00057499999991</v>
      </c>
      <c r="E29" s="45">
        <v>0</v>
      </c>
      <c r="F29" s="45">
        <f>D29*E29</f>
        <v>0</v>
      </c>
    </row>
    <row r="30" spans="1:6" ht="15.75" x14ac:dyDescent="0.25">
      <c r="B30" s="22" t="s">
        <v>103</v>
      </c>
      <c r="C30" s="21" t="s">
        <v>295</v>
      </c>
      <c r="D30" s="44">
        <f>VLOOKUP(B30,PRICE!$B$7:$E$120,4,FALSE)</f>
        <v>275.99827499999998</v>
      </c>
      <c r="E30" s="45">
        <v>0</v>
      </c>
      <c r="F30" s="45">
        <f>D30*E30</f>
        <v>0</v>
      </c>
    </row>
    <row r="31" spans="1:6" ht="15.75" x14ac:dyDescent="0.25">
      <c r="A31" s="68" t="s">
        <v>217</v>
      </c>
      <c r="B31" s="69" t="s">
        <v>218</v>
      </c>
      <c r="C31" s="70" t="s">
        <v>357</v>
      </c>
      <c r="D31" s="44">
        <f>VLOOKUP(B31,PRICE!$B$7:$E$120,4,FALSE)</f>
        <v>408.24539999999996</v>
      </c>
      <c r="E31" s="45">
        <v>0</v>
      </c>
      <c r="F31" s="45">
        <f>D31*E31</f>
        <v>0</v>
      </c>
    </row>
    <row r="32" spans="1:6" ht="15.75" x14ac:dyDescent="0.25">
      <c r="B32" s="19" t="s">
        <v>96</v>
      </c>
    </row>
    <row r="33" spans="2:6" ht="15.75" x14ac:dyDescent="0.25">
      <c r="B33" s="22" t="s">
        <v>97</v>
      </c>
      <c r="C33" s="21" t="s">
        <v>296</v>
      </c>
      <c r="D33" s="44">
        <f>VLOOKUP(B33,PRICE!$B$7:$E$120,4,FALSE)</f>
        <v>166.74884999999998</v>
      </c>
      <c r="E33" s="45">
        <v>0</v>
      </c>
      <c r="F33" s="45">
        <f>D33*E33</f>
        <v>0</v>
      </c>
    </row>
    <row r="34" spans="2:6" ht="15.75" x14ac:dyDescent="0.25">
      <c r="B34" s="22" t="s">
        <v>98</v>
      </c>
      <c r="C34" s="21" t="s">
        <v>297</v>
      </c>
      <c r="D34" s="44">
        <f>VLOOKUP(B34,PRICE!$B$7:$E$120,4,FALSE)</f>
        <v>68.998274999999992</v>
      </c>
      <c r="E34" s="45">
        <v>0</v>
      </c>
      <c r="F34" s="45">
        <f>D34*E34</f>
        <v>0</v>
      </c>
    </row>
    <row r="35" spans="2:6" ht="15.75" x14ac:dyDescent="0.25">
      <c r="B35" s="19" t="s">
        <v>311</v>
      </c>
    </row>
    <row r="36" spans="2:6" ht="15.75" x14ac:dyDescent="0.25">
      <c r="B36" s="22" t="s">
        <v>54</v>
      </c>
      <c r="C36" s="20" t="s">
        <v>359</v>
      </c>
      <c r="D36" s="44">
        <f>VLOOKUP(B36,PRICE!$B$7:$E$120,4,FALSE)</f>
        <v>515.20229999999992</v>
      </c>
      <c r="E36" s="45">
        <v>0</v>
      </c>
      <c r="F36" s="45">
        <f>D36*E36</f>
        <v>0</v>
      </c>
    </row>
    <row r="37" spans="2:6" ht="15.75" x14ac:dyDescent="0.25">
      <c r="B37" s="22" t="s">
        <v>55</v>
      </c>
      <c r="C37" s="20" t="s">
        <v>360</v>
      </c>
      <c r="D37" s="44">
        <f>VLOOKUP(B37,PRICE!$B$7:$E$120,4,FALSE)</f>
        <v>603.75172499999996</v>
      </c>
      <c r="E37" s="45">
        <v>0</v>
      </c>
      <c r="F37" s="45">
        <f>D37*E37</f>
        <v>0</v>
      </c>
    </row>
    <row r="38" spans="2:6" ht="15.75" x14ac:dyDescent="0.25">
      <c r="B38" s="22" t="s">
        <v>56</v>
      </c>
      <c r="C38" s="20" t="s">
        <v>361</v>
      </c>
      <c r="D38" s="44">
        <f>VLOOKUP(B38,PRICE!$B$7:$E$120,4,FALSE)</f>
        <v>595.69942499999979</v>
      </c>
      <c r="E38" s="45">
        <v>0</v>
      </c>
      <c r="F38" s="45">
        <f>D38*E38</f>
        <v>0</v>
      </c>
    </row>
    <row r="39" spans="2:6" ht="15.75" x14ac:dyDescent="0.25">
      <c r="B39" s="22" t="s">
        <v>110</v>
      </c>
      <c r="C39" s="20" t="s">
        <v>328</v>
      </c>
      <c r="D39" s="44">
        <f>VLOOKUP(B39,PRICE!$B$7:$E$120,4,FALSE)</f>
        <v>275.99827499999998</v>
      </c>
      <c r="E39" s="45">
        <v>0</v>
      </c>
      <c r="F39" s="45">
        <f>D39*E39</f>
        <v>0</v>
      </c>
    </row>
    <row r="40" spans="2:6" ht="15.75" x14ac:dyDescent="0.25">
      <c r="B40" s="19" t="s">
        <v>337</v>
      </c>
    </row>
    <row r="41" spans="2:6" ht="15.75" x14ac:dyDescent="0.25">
      <c r="B41" s="34" t="s">
        <v>62</v>
      </c>
      <c r="C41" s="67" t="s">
        <v>358</v>
      </c>
      <c r="D41" s="44">
        <f>VLOOKUP(B41,PRICE!$B$7:$E$120,4,FALSE)</f>
        <v>469.2017249999999</v>
      </c>
      <c r="E41" s="45">
        <v>0</v>
      </c>
      <c r="F41" s="45">
        <f>D41*E41</f>
        <v>0</v>
      </c>
    </row>
    <row r="42" spans="2:6" ht="15.75" x14ac:dyDescent="0.25">
      <c r="B42" s="34"/>
      <c r="C42" s="37"/>
      <c r="D42" s="44"/>
      <c r="E42" s="45"/>
      <c r="F42" s="45"/>
    </row>
    <row r="43" spans="2:6" ht="15.75" x14ac:dyDescent="0.25">
      <c r="B43" s="19" t="s">
        <v>313</v>
      </c>
    </row>
    <row r="44" spans="2:6" ht="15.75" x14ac:dyDescent="0.25">
      <c r="B44" s="32" t="s">
        <v>78</v>
      </c>
      <c r="C44" s="33" t="s">
        <v>362</v>
      </c>
      <c r="D44" s="44">
        <f>VLOOKUP(B44,PRICE!$B$7:$E$120,4,FALSE)</f>
        <v>308.20229999999992</v>
      </c>
      <c r="E44" s="45">
        <v>0</v>
      </c>
      <c r="F44" s="45">
        <f>D44*E44</f>
        <v>0</v>
      </c>
    </row>
    <row r="45" spans="2:6" ht="15.75" x14ac:dyDescent="0.25">
      <c r="B45" s="32" t="s">
        <v>79</v>
      </c>
      <c r="C45" s="33" t="s">
        <v>363</v>
      </c>
      <c r="D45" s="44">
        <f>VLOOKUP(B45,PRICE!$B$7:$E$120,4,FALSE)</f>
        <v>321.99884999999995</v>
      </c>
      <c r="E45" s="45">
        <v>0</v>
      </c>
      <c r="F45" s="45">
        <f>D45*E45</f>
        <v>0</v>
      </c>
    </row>
    <row r="46" spans="2:6" ht="15.75" x14ac:dyDescent="0.25">
      <c r="B46" s="32" t="s">
        <v>80</v>
      </c>
      <c r="C46" s="33" t="s">
        <v>364</v>
      </c>
      <c r="D46" s="44">
        <f>VLOOKUP(B46,PRICE!$B$7:$E$120,4,FALSE)</f>
        <v>312.79769999999996</v>
      </c>
      <c r="E46" s="45">
        <v>0</v>
      </c>
      <c r="F46" s="45">
        <f>D46*E46</f>
        <v>0</v>
      </c>
    </row>
    <row r="47" spans="2:6" ht="15.75" x14ac:dyDescent="0.25">
      <c r="B47" s="32" t="s">
        <v>81</v>
      </c>
      <c r="C47" s="33" t="s">
        <v>365</v>
      </c>
      <c r="D47" s="44">
        <f>VLOOKUP(B47,PRICE!$B$7:$E$120,4,FALSE)</f>
        <v>312.79769999999996</v>
      </c>
      <c r="E47" s="45">
        <v>0</v>
      </c>
      <c r="F47" s="45">
        <f>D47*E47</f>
        <v>0</v>
      </c>
    </row>
    <row r="48" spans="2:6" ht="15.75" x14ac:dyDescent="0.25">
      <c r="D48" s="100" t="s">
        <v>397</v>
      </c>
      <c r="E48" s="100"/>
      <c r="F48" s="46">
        <f>SUM(F3:F47)</f>
        <v>9276.1874999999982</v>
      </c>
    </row>
    <row r="49" spans="4:6" ht="15.75" x14ac:dyDescent="0.25">
      <c r="D49" s="100" t="s">
        <v>398</v>
      </c>
      <c r="E49" s="100"/>
      <c r="F49" s="46">
        <f>F7*0.1</f>
        <v>927.61874999999986</v>
      </c>
    </row>
    <row r="50" spans="4:6" ht="15.75" x14ac:dyDescent="0.25">
      <c r="D50" s="101" t="s">
        <v>399</v>
      </c>
      <c r="E50" s="101"/>
      <c r="F50" s="46">
        <f>SUM(F48:F49)</f>
        <v>10203.806249999998</v>
      </c>
    </row>
  </sheetData>
  <mergeCells count="3">
    <mergeCell ref="D48:E48"/>
    <mergeCell ref="D49:E49"/>
    <mergeCell ref="D50:E50"/>
  </mergeCells>
  <conditionalFormatting sqref="B2">
    <cfRule type="duplicateValues" dxfId="47" priority="2"/>
  </conditionalFormatting>
  <conditionalFormatting sqref="B3:B48 B51:B1048576">
    <cfRule type="duplicateValues" dxfId="46" priority="16"/>
  </conditionalFormatting>
  <conditionalFormatting sqref="B8">
    <cfRule type="duplicateValues" dxfId="45" priority="14"/>
  </conditionalFormatting>
  <conditionalFormatting sqref="B10:B11">
    <cfRule type="duplicateValues" dxfId="44" priority="17"/>
  </conditionalFormatting>
  <conditionalFormatting sqref="B20">
    <cfRule type="duplicateValues" dxfId="43" priority="6"/>
  </conditionalFormatting>
  <conditionalFormatting sqref="B24:B28">
    <cfRule type="duplicateValues" dxfId="42" priority="10"/>
    <cfRule type="duplicateValues" dxfId="41" priority="11"/>
    <cfRule type="duplicateValues" dxfId="40" priority="12"/>
    <cfRule type="duplicateValues" dxfId="39" priority="13"/>
  </conditionalFormatting>
  <conditionalFormatting sqref="B29:B30">
    <cfRule type="duplicateValues" dxfId="38" priority="15"/>
  </conditionalFormatting>
  <conditionalFormatting sqref="B30">
    <cfRule type="duplicateValues" dxfId="37" priority="9"/>
  </conditionalFormatting>
  <conditionalFormatting sqref="B31">
    <cfRule type="duplicateValues" dxfId="36" priority="7"/>
    <cfRule type="duplicateValues" dxfId="35" priority="8"/>
    <cfRule type="duplicateValues" dxfId="34" priority="18"/>
  </conditionalFormatting>
  <conditionalFormatting sqref="B49">
    <cfRule type="duplicateValues" dxfId="33" priority="4"/>
  </conditionalFormatting>
  <conditionalFormatting sqref="B50">
    <cfRule type="duplicateValues" dxfId="32" priority="5"/>
  </conditionalFormatting>
  <conditionalFormatting sqref="B1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PRICE</vt:lpstr>
      <vt:lpstr>G4 (English)</vt:lpstr>
      <vt:lpstr>G4.5 (English)</vt:lpstr>
      <vt:lpstr>G5 (English)</vt:lpstr>
      <vt:lpstr>G5.2 (English)</vt:lpstr>
      <vt:lpstr>PRICE (Deutsch)</vt:lpstr>
      <vt:lpstr>G4 (Deutsch)</vt:lpstr>
      <vt:lpstr>G4.5 (Deutsch)</vt:lpstr>
      <vt:lpstr>G5 (Deutsch)</vt:lpstr>
      <vt:lpstr>G5.2 (Deutsch)</vt:lpstr>
      <vt:lpstr>Seats</vt:lpstr>
      <vt:lpstr>Plastic accessories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2024-11-21T14:52:19Z</dcterms:modified>
</cp:coreProperties>
</file>